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95"/>
  </bookViews>
  <sheets>
    <sheet name="Excel Amortization Schedule" sheetId="2" r:id="rId1"/>
  </sheets>
  <definedNames>
    <definedName name="ActualNumberOfPayments">IFERROR(IF(LoanIsGood,IF(PaymentsPerYear=1,1,MATCH(0.01,End_Bal,-1)+1)),"")</definedName>
    <definedName name="ColumnTitle1">PaymentSchedule[[#Headers],[PMT NO]]</definedName>
    <definedName name="End_Bal">PaymentSchedule[ENDING BALANCE]</definedName>
    <definedName name="ExtraPayments">'Excel Amortization Schedule'!$E$14</definedName>
    <definedName name="InterestRate">'Excel Amortization Schedule'!$E$9</definedName>
    <definedName name="LastCol">MATCH(REPT("z",255),'Excel Amortization Schedule'!$16:$16)</definedName>
    <definedName name="LastRow">MATCH(9.99E+307,'Excel Amortization Schedule'!$B:$B)</definedName>
    <definedName name="LenderName">'Excel Amortization Schedule'!$H$14:$I$14</definedName>
    <definedName name="LoanAmount">'Excel Amortization Schedule'!$E$8</definedName>
    <definedName name="LoanIsGood">('Excel Amortization Schedule'!$E$8*'Excel Amortization Schedule'!$E$9*'Excel Amortization Schedule'!$E$10*'Excel Amortization Schedule'!$E$12)&gt;0</definedName>
    <definedName name="LoanPeriod">'Excel Amortization Schedule'!$E$10</definedName>
    <definedName name="LoanStartDate">'Excel Amortization Schedule'!$E$12</definedName>
    <definedName name="PaymentsPerYear">'Excel Amortization Schedule'!$E$11</definedName>
    <definedName name="_xlnm.Print_Titles" localSheetId="0">'Excel Amortization Schedule'!$16:$16</definedName>
    <definedName name="PrintArea_SET">OFFSET('Excel Amortization Schedule'!$B$6,,,LastRow,LastCol)</definedName>
    <definedName name="RowTitleRegion1..E9">'Excel Amortization Schedule'!$C$8:$D$8</definedName>
    <definedName name="RowTitleRegion2..I7">'Excel Amortization Schedule'!$G$8:$H$8</definedName>
    <definedName name="RowTitleRegion3..E9">'Excel Amortization Schedule'!$C$14</definedName>
    <definedName name="RowTitleRegion4..H9">'Excel Amortization Schedule'!$G$14</definedName>
    <definedName name="ScheduledNumberOfPayments">'Excel Amortization Schedule'!$I$9</definedName>
    <definedName name="ScheduledPayment">'Excel Amortization Schedule'!$I$8</definedName>
    <definedName name="TotalEarlyPayments">SUM(PaymentSchedule[EXTRA PAYMENT])</definedName>
    <definedName name="TotalInterest">SUM(PaymentSchedule[INTEREST])</definedName>
  </definedNames>
  <calcPr calcId="144525"/>
</workbook>
</file>

<file path=xl/sharedStrings.xml><?xml version="1.0" encoding="utf-8"?>
<sst xmlns="http://schemas.openxmlformats.org/spreadsheetml/2006/main" count="32" uniqueCount="32">
  <si>
    <t xml:space="preserve">                      EXIBIT    A</t>
  </si>
  <si>
    <t>EXHIBIT A</t>
  </si>
  <si>
    <t xml:space="preserve">PROJET NAME : </t>
  </si>
  <si>
    <t>COUNTRY:</t>
  </si>
  <si>
    <t>IIB DEVELOPMENT GROUP (IIB-DG)</t>
  </si>
  <si>
    <t>LOAN AMORTIZATION SCHEDULE</t>
  </si>
  <si>
    <t>LOAN SUMMARY</t>
  </si>
  <si>
    <t>Loan amount</t>
  </si>
  <si>
    <t>Scheduled payment</t>
  </si>
  <si>
    <t>Interest rate</t>
  </si>
  <si>
    <t>* SEE CURRENT *</t>
  </si>
  <si>
    <t>Scheduled number of payments</t>
  </si>
  <si>
    <t>Loan term in years</t>
  </si>
  <si>
    <t>Actual number of payments</t>
  </si>
  <si>
    <t>Payments made per year</t>
  </si>
  <si>
    <t>Years saved off original loan term</t>
  </si>
  <si>
    <t>Loan repayment start date</t>
  </si>
  <si>
    <t>Total early payments</t>
  </si>
  <si>
    <t>Total interest</t>
  </si>
  <si>
    <t>Optional extra payments</t>
  </si>
  <si>
    <t>LENDER NAME</t>
  </si>
  <si>
    <t>IIB DEVELOPMENT GROUP</t>
  </si>
  <si>
    <t>PMT NO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</si>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</sst>
</file>

<file path=xl/styles.xml><?xml version="1.0" encoding="utf-8"?>
<styleSheet xmlns="http://schemas.openxmlformats.org/spreadsheetml/2006/main">
  <numFmts count="7"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178" formatCode="&quot;$&quot;#,##0.00"/>
    <numFmt numFmtId="179" formatCode="_([$€-2]* #,##0.00_);_([$€-2]* \(#,##0.00\);_([$€-2]* &quot;-&quot;??_)"/>
    <numFmt numFmtId="44" formatCode="_(&quot;$&quot;* #,##0.00_);_(&quot;$&quot;* \(#,##0.00\);_(&quot;$&quot;* &quot;-&quot;??_);_(@_)"/>
    <numFmt numFmtId="180" formatCode="_([$€-2]\ * #,##0.00_);_([$€-2]\ * \(#,##0.00\);_([$€-2]\ * &quot;-&quot;??_);_(@_)"/>
  </numFmts>
  <fonts count="29">
    <font>
      <sz val="11"/>
      <name val="Arial"/>
      <charset val="134"/>
      <scheme val="minor"/>
    </font>
    <font>
      <sz val="11"/>
      <color rgb="FFFF0000"/>
      <name val="Arial"/>
      <charset val="134"/>
      <scheme val="minor"/>
    </font>
    <font>
      <b/>
      <sz val="48"/>
      <name val="Arial"/>
      <charset val="134"/>
      <scheme val="minor"/>
    </font>
    <font>
      <b/>
      <sz val="16"/>
      <color theme="1" tint="0.249946592608417"/>
      <name val="Microsoft Sans Serif"/>
      <charset val="134"/>
      <scheme val="major"/>
    </font>
    <font>
      <b/>
      <sz val="11"/>
      <color theme="1" tint="0.249946592608417"/>
      <name val="Microsoft Sans Serif"/>
      <charset val="134"/>
      <scheme val="major"/>
    </font>
    <font>
      <i/>
      <sz val="11"/>
      <color theme="1" tint="0.349986266670736"/>
      <name val="Arial"/>
      <charset val="134"/>
      <scheme val="minor"/>
    </font>
    <font>
      <sz val="11"/>
      <color theme="1" tint="0.249946592608417"/>
      <name val="Arial"/>
      <charset val="134"/>
      <scheme val="minor"/>
    </font>
    <font>
      <b/>
      <u/>
      <sz val="11"/>
      <color rgb="FF000064"/>
      <name val="Arial"/>
      <charset val="134"/>
      <scheme val="minor"/>
    </font>
    <font>
      <b/>
      <sz val="11"/>
      <color theme="3"/>
      <name val="Arial"/>
      <charset val="134"/>
      <scheme val="minor"/>
    </font>
    <font>
      <b/>
      <sz val="11"/>
      <color theme="0"/>
      <name val="Arial"/>
      <charset val="134"/>
      <scheme val="minor"/>
    </font>
    <font>
      <sz val="18"/>
      <color rgb="FFFF0000"/>
      <name val="Arial"/>
      <charset val="134"/>
      <scheme val="minor"/>
    </font>
    <font>
      <b/>
      <u/>
      <sz val="12"/>
      <color rgb="FF000064"/>
      <name val="Arial"/>
      <charset val="134"/>
      <scheme val="minor"/>
    </font>
    <font>
      <sz val="11"/>
      <color rgb="FF9C0006"/>
      <name val="Arial"/>
      <charset val="134"/>
      <scheme val="minor"/>
    </font>
    <font>
      <sz val="20"/>
      <color rgb="FFFF0000"/>
      <name val="Arial"/>
      <charset val="134"/>
      <scheme val="minor"/>
    </font>
    <font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rgb="FF006100"/>
      <name val="Arial"/>
      <charset val="0"/>
      <scheme val="minor"/>
    </font>
    <font>
      <u/>
      <sz val="12"/>
      <color rgb="FF000064"/>
      <name val="Arial"/>
      <charset val="134"/>
      <scheme val="minor"/>
    </font>
    <font>
      <b/>
      <sz val="11"/>
      <color rgb="FFFA7D00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theme="1"/>
      <name val="Arial"/>
      <charset val="0"/>
      <scheme val="minor"/>
    </font>
    <font>
      <b/>
      <sz val="11"/>
      <color rgb="FFFFFFFF"/>
      <name val="Arial"/>
      <charset val="0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sz val="11"/>
      <color rgb="FF9C0006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9C65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rgb="FF20394C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rgb="FF155776"/>
      </bottom>
      <diagonal/>
    </border>
    <border>
      <left/>
      <right/>
      <top/>
      <bottom style="medium">
        <color rgb="FF00B0F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/>
    <xf numFmtId="0" fontId="14" fillId="10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44" fontId="15" fillId="0" borderId="0" applyFont="0" applyFill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58" fontId="6" fillId="0" borderId="0" applyFont="0" applyFill="0" applyBorder="0" applyAlignment="0"/>
    <xf numFmtId="0" fontId="22" fillId="18" borderId="8" applyNumberFormat="0" applyAlignment="0" applyProtection="0">
      <alignment vertical="center"/>
    </xf>
    <xf numFmtId="0" fontId="4" fillId="0" borderId="2" applyNumberFormat="0" applyFill="0" applyProtection="0">
      <alignment vertical="center"/>
    </xf>
    <xf numFmtId="0" fontId="15" fillId="20" borderId="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" fillId="0" borderId="4" applyNumberFormat="0" applyProtection="0">
      <alignment vertical="center"/>
    </xf>
    <xf numFmtId="0" fontId="3" fillId="0" borderId="1" applyNumberFormat="0" applyFill="0" applyProtection="0">
      <alignment vertical="center"/>
    </xf>
    <xf numFmtId="0" fontId="8" fillId="0" borderId="5" applyNumberFormat="0" applyFill="0" applyProtection="0">
      <alignment vertical="center"/>
    </xf>
    <xf numFmtId="0" fontId="9" fillId="3" borderId="0" applyNumberFormat="0" applyBorder="0" applyProtection="0">
      <alignment vertical="center" wrapText="1"/>
    </xf>
    <xf numFmtId="0" fontId="6" fillId="2" borderId="4" applyNumberFormat="0" applyProtection="0">
      <alignment horizontal="right"/>
    </xf>
    <xf numFmtId="0" fontId="16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14" borderId="6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6" fillId="4" borderId="0" applyNumberFormat="0" applyFont="0" applyAlignment="0">
      <alignment horizontal="center" vertical="center" wrapText="1"/>
    </xf>
    <xf numFmtId="0" fontId="21" fillId="0" borderId="7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178" fontId="6" fillId="0" borderId="0" applyFont="0" applyFill="0" applyBorder="0" applyProtection="0">
      <alignment horizontal="right" indent="2"/>
    </xf>
    <xf numFmtId="0" fontId="16" fillId="13" borderId="0" applyNumberFormat="0" applyBorder="0" applyAlignment="0" applyProtection="0">
      <alignment vertical="center"/>
    </xf>
    <xf numFmtId="178" fontId="6" fillId="0" borderId="0" applyFont="0" applyFill="0" applyBorder="0" applyAlignment="0" applyProtection="0"/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" fontId="6" fillId="0" borderId="0" applyFont="0" applyFill="0" applyBorder="0" applyAlignment="0"/>
    <xf numFmtId="0" fontId="16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9" fillId="6" borderId="0" applyBorder="0" applyProtection="0">
      <alignment horizontal="right" vertical="center" wrapText="1" indent="2"/>
    </xf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20">
      <alignment vertical="center"/>
    </xf>
    <xf numFmtId="0" fontId="4" fillId="0" borderId="2" xfId="13">
      <alignment vertical="center"/>
    </xf>
    <xf numFmtId="0" fontId="5" fillId="0" borderId="3" xfId="19" applyBorder="1">
      <alignment vertical="center"/>
    </xf>
    <xf numFmtId="179" fontId="6" fillId="2" borderId="0" xfId="5" applyFont="1" applyFill="1"/>
    <xf numFmtId="180" fontId="5" fillId="0" borderId="3" xfId="19" applyNumberFormat="1" applyBorder="1">
      <alignment vertical="center"/>
    </xf>
    <xf numFmtId="0" fontId="5" fillId="0" borderId="4" xfId="19">
      <alignment vertical="center"/>
    </xf>
    <xf numFmtId="0" fontId="7" fillId="0" borderId="4" xfId="8" applyFont="1" applyBorder="1" applyAlignment="1">
      <alignment vertical="center"/>
    </xf>
    <xf numFmtId="10" fontId="6" fillId="2" borderId="4" xfId="7" applyFont="1" applyFill="1" applyBorder="1" applyAlignment="1">
      <alignment horizontal="right"/>
    </xf>
    <xf numFmtId="180" fontId="5" fillId="0" borderId="4" xfId="19" applyNumberFormat="1">
      <alignment vertical="center"/>
    </xf>
    <xf numFmtId="1" fontId="6" fillId="2" borderId="0" xfId="43" applyFill="1"/>
    <xf numFmtId="1" fontId="6" fillId="2" borderId="4" xfId="43" applyFill="1" applyBorder="1"/>
    <xf numFmtId="58" fontId="6" fillId="2" borderId="4" xfId="11" applyFill="1" applyBorder="1"/>
    <xf numFmtId="178" fontId="6" fillId="2" borderId="4" xfId="39" applyFont="1" applyFill="1" applyBorder="1"/>
    <xf numFmtId="0" fontId="8" fillId="0" borderId="5" xfId="21">
      <alignment vertical="center"/>
    </xf>
    <xf numFmtId="0" fontId="6" fillId="2" borderId="4" xfId="23">
      <alignment horizontal="right"/>
    </xf>
    <xf numFmtId="0" fontId="9" fillId="3" borderId="0" xfId="22">
      <alignment vertical="center" wrapText="1"/>
    </xf>
    <xf numFmtId="1" fontId="0" fillId="4" borderId="0" xfId="43" applyFont="1" applyFill="1" applyBorder="1" applyAlignment="1">
      <alignment horizontal="left"/>
    </xf>
    <xf numFmtId="58" fontId="0" fillId="0" borderId="0" xfId="11" applyFont="1" applyFill="1" applyBorder="1" applyAlignment="1">
      <alignment horizontal="left"/>
    </xf>
    <xf numFmtId="178" fontId="0" fillId="0" borderId="0" xfId="37" applyNumberFormat="1" applyFont="1" applyFill="1" applyBorder="1">
      <alignment horizontal="right" indent="2"/>
    </xf>
    <xf numFmtId="1" fontId="0" fillId="0" borderId="0" xfId="43" applyFont="1" applyFill="1" applyBorder="1" applyAlignment="1">
      <alignment horizontal="left"/>
    </xf>
    <xf numFmtId="58" fontId="0" fillId="4" borderId="0" xfId="11" applyFont="1" applyFill="1" applyBorder="1" applyAlignment="1">
      <alignment horizontal="left"/>
    </xf>
    <xf numFmtId="178" fontId="0" fillId="4" borderId="0" xfId="37" applyNumberFormat="1" applyFont="1" applyFill="1" applyBorder="1">
      <alignment horizontal="right" indent="2"/>
    </xf>
    <xf numFmtId="0" fontId="10" fillId="0" borderId="0" xfId="0" applyFont="1"/>
    <xf numFmtId="0" fontId="11" fillId="0" borderId="0" xfId="8" applyFont="1" applyFill="1"/>
    <xf numFmtId="178" fontId="12" fillId="0" borderId="0" xfId="39" applyFont="1" applyFill="1" applyAlignment="1">
      <alignment horizontal="right" indent="2"/>
    </xf>
    <xf numFmtId="0" fontId="13" fillId="0" borderId="0" xfId="0" applyFont="1"/>
    <xf numFmtId="180" fontId="6" fillId="4" borderId="0" xfId="30" applyNumberFormat="1" applyBorder="1" applyAlignment="1"/>
    <xf numFmtId="180" fontId="6" fillId="4" borderId="4" xfId="43" applyNumberFormat="1" applyFill="1" applyBorder="1" applyAlignment="1"/>
    <xf numFmtId="180" fontId="6" fillId="4" borderId="4" xfId="30" applyNumberFormat="1" applyBorder="1" applyAlignment="1"/>
    <xf numFmtId="178" fontId="0" fillId="0" borderId="0" xfId="0" applyNumberFormat="1"/>
    <xf numFmtId="180" fontId="0" fillId="0" borderId="0" xfId="37" applyNumberFormat="1" applyFont="1" applyFill="1" applyBorder="1">
      <alignment horizontal="right" indent="2"/>
    </xf>
    <xf numFmtId="178" fontId="0" fillId="0" borderId="0" xfId="37" applyFont="1" applyFill="1" applyBorder="1">
      <alignment horizontal="right" indent="2"/>
    </xf>
  </cellXfs>
  <cellStyles count="56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Euro" xfId="5"/>
    <cellStyle name="Currency" xfId="6" builtinId="4"/>
    <cellStyle name="Percent" xfId="7" builtinId="5"/>
    <cellStyle name="Hyperlink" xfId="8" builtinId="8"/>
    <cellStyle name="60% - Accent4" xfId="9" builtinId="44"/>
    <cellStyle name="Followed Hyperlink" xfId="10" builtinId="9"/>
    <cellStyle name="Date" xfId="11"/>
    <cellStyle name="Check Cell" xfId="12" builtinId="23"/>
    <cellStyle name="Heading 2" xfId="13" builtinId="17"/>
    <cellStyle name="Note" xfId="14" builtinId="10"/>
    <cellStyle name="40% - Accent3" xfId="15" builtinId="39"/>
    <cellStyle name="Warning Text" xfId="16" builtinId="11"/>
    <cellStyle name="40% - Accent2" xfId="17" builtinId="35"/>
    <cellStyle name="Title" xfId="18" builtinId="15"/>
    <cellStyle name="CExplanatory Text" xfId="19" builtinId="53"/>
    <cellStyle name="Heading 1" xfId="20" builtinId="16"/>
    <cellStyle name="Heading 3" xfId="21" builtinId="18"/>
    <cellStyle name="Heading 4" xfId="22" builtinId="19"/>
    <cellStyle name="Input" xfId="23" builtinId="20"/>
    <cellStyle name="60% - Accent3" xfId="24" builtinId="40"/>
    <cellStyle name="Good" xfId="25" builtinId="26"/>
    <cellStyle name="Output" xfId="26" builtinId="21"/>
    <cellStyle name="20% - Accent1" xfId="27" builtinId="30"/>
    <cellStyle name="Calculation" xfId="28" builtinId="22"/>
    <cellStyle name="Linked Cell" xfId="29" builtinId="24"/>
    <cellStyle name="Loan Summary" xfId="30"/>
    <cellStyle name="Total" xfId="31" builtinId="25"/>
    <cellStyle name="Bad" xfId="32" builtinId="27"/>
    <cellStyle name="Neutral" xfId="33" builtinId="28"/>
    <cellStyle name="Accent1" xfId="34" builtinId="29"/>
    <cellStyle name="20% - Accent5" xfId="35" builtinId="46"/>
    <cellStyle name="60% - Accent1" xfId="36" builtinId="32"/>
    <cellStyle name="Table Amount" xfId="37"/>
    <cellStyle name="Accent2" xfId="38" builtinId="33"/>
    <cellStyle name="Amount" xfId="39"/>
    <cellStyle name="20% - Accent2" xfId="40" builtinId="34"/>
    <cellStyle name="20% - Accent6" xfId="41" builtinId="50"/>
    <cellStyle name="60% - Accent2" xfId="42" builtinId="36"/>
    <cellStyle name="Number" xfId="43"/>
    <cellStyle name="Accent3" xfId="44" builtinId="37"/>
    <cellStyle name="20% - Accent3" xfId="45" builtinId="38"/>
    <cellStyle name="Accent4" xfId="46" builtinId="41"/>
    <cellStyle name="20% - Accent4" xfId="47" builtinId="42"/>
    <cellStyle name="40% - Accent4" xfId="48" builtinId="43"/>
    <cellStyle name="Accent5" xfId="49" builtinId="45"/>
    <cellStyle name="40% - Accent5" xfId="50" builtinId="47"/>
    <cellStyle name="60% - Accent5" xfId="51" builtinId="48"/>
    <cellStyle name="Accent6" xfId="52" builtinId="49"/>
    <cellStyle name="40% - Accent6" xfId="53" builtinId="51"/>
    <cellStyle name="60% - Accent6" xfId="54" builtinId="52"/>
    <cellStyle name="Heading 4 Right aligned" xfId="55"/>
  </cellStyles>
  <dxfs count="8">
    <dxf>
      <font>
        <color theme="0"/>
      </font>
      <fill>
        <patternFill patternType="solid">
          <bgColor theme="0"/>
        </patternFill>
      </fill>
      <border>
        <left/>
        <right/>
        <top/>
        <bottom/>
      </border>
    </dxf>
    <dxf>
      <font>
        <color theme="1" tint="0.249946592608417"/>
      </font>
      <fill>
        <patternFill patternType="solid">
          <fgColor theme="4" tint="0.799951170384838"/>
          <bgColor theme="4" tint="0.799951170384838"/>
        </patternFill>
      </fill>
    </dxf>
    <dxf>
      <font>
        <color theme="1" tint="0.249946592608417"/>
      </font>
      <fill>
        <patternFill patternType="solid">
          <fgColor theme="4" tint="0.799951170384838"/>
          <bgColor theme="4" tint="0.799951170384838"/>
        </patternFill>
      </fill>
    </dxf>
    <dxf>
      <font>
        <color theme="1" tint="0.249946592608417"/>
      </font>
    </dxf>
    <dxf>
      <font>
        <color theme="1" tint="0.249946592608417"/>
      </font>
    </dxf>
    <dxf>
      <font>
        <color theme="1" tint="0.249946592608417"/>
      </font>
      <border>
        <top style="double">
          <color theme="4"/>
        </top>
      </border>
    </dxf>
    <dxf>
      <font>
        <b val="1"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"/>
      </font>
      <border>
        <left style="thin">
          <color theme="4" tint="0.399945066682943"/>
        </left>
        <right style="thin">
          <color theme="4" tint="0.399945066682943"/>
        </right>
        <top style="thin">
          <color theme="4" tint="0.399945066682943"/>
        </top>
        <bottom style="thin">
          <color theme="4" tint="0.399945066682943"/>
        </bottom>
        <horizontal style="thin">
          <color theme="4" tint="0.399945066682943"/>
        </horizontal>
      </border>
    </dxf>
  </dxfs>
  <tableStyles count="1" defaultTableStyle="TableStyleMedium2" defaultPivotStyle="PivotStyleLight16">
    <tableStyle name="Loan Amortization Schedule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155776"/>
      <color rgb="00003399"/>
      <color rgb="0020394C"/>
      <color rgb="00000064"/>
      <color rgb="001557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PaymentSchedule" displayName="PaymentSchedule" ref="B16:K376" totalsRowShown="0">
  <tableColumns count="10">
    <tableColumn id="1" name="PMT NO"/>
    <tableColumn id="2" name="PAYMENT DATE"/>
    <tableColumn id="3" name="BEGINNING BALANCE"/>
    <tableColumn id="4" name="SCHEDULED PAYMENT"/>
    <tableColumn id="5" name="EXTRA PAYMENT"/>
    <tableColumn id="6" name="TOTAL PAYMENT"/>
    <tableColumn id="7" name="PRINCIPAL"/>
    <tableColumn id="8" name="INTEREST"/>
    <tableColumn id="9" name="ENDING BALANCE"/>
    <tableColumn id="10" name="CUMULATIVE INTEREST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ortgagecalculator.org/mortgage-rates/" TargetMode="Externa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B1:K376"/>
  <sheetViews>
    <sheetView showGridLines="0" tabSelected="1" workbookViewId="0">
      <pane ySplit="16" topLeftCell="A17" activePane="bottomLeft" state="frozen"/>
      <selection/>
      <selection pane="bottomLeft" activeCell="N10" sqref="N10"/>
    </sheetView>
  </sheetViews>
  <sheetFormatPr defaultColWidth="9" defaultRowHeight="14.25"/>
  <cols>
    <col min="1" max="1" width="2.625" customWidth="1"/>
    <col min="2" max="2" width="6.875" customWidth="1"/>
    <col min="3" max="3" width="15" customWidth="1"/>
    <col min="4" max="4" width="19.875" customWidth="1"/>
    <col min="5" max="5" width="20.5" customWidth="1"/>
    <col min="6" max="6" width="15.625" customWidth="1"/>
    <col min="7" max="7" width="20.75" customWidth="1"/>
    <col min="8" max="8" width="18.75" customWidth="1"/>
    <col min="9" max="9" width="21.375" customWidth="1"/>
    <col min="10" max="10" width="20" customWidth="1"/>
    <col min="11" max="11" width="27.5" customWidth="1"/>
  </cols>
  <sheetData>
    <row r="1" ht="8.25" customHeight="1"/>
    <row r="2" ht="46.5" customHeight="1" spans="3:10">
      <c r="C2" s="1"/>
      <c r="D2" s="2" t="s">
        <v>0</v>
      </c>
      <c r="F2" s="3" t="s">
        <v>1</v>
      </c>
      <c r="G2" s="4"/>
      <c r="H2" s="4"/>
      <c r="I2" s="4"/>
      <c r="J2" s="27"/>
    </row>
    <row r="3" spans="4:4">
      <c r="D3" t="s">
        <v>2</v>
      </c>
    </row>
    <row r="4" ht="15.75" spans="4:10">
      <c r="D4" t="s">
        <v>3</v>
      </c>
      <c r="I4" s="28"/>
      <c r="J4" s="29"/>
    </row>
    <row r="5" ht="25.5" spans="9:10">
      <c r="I5" s="28"/>
      <c r="J5" s="30" t="s">
        <v>4</v>
      </c>
    </row>
    <row r="6" ht="30" customHeight="1" spans="2:11">
      <c r="B6" s="5" t="s">
        <v>5</v>
      </c>
      <c r="C6" s="5"/>
      <c r="D6" s="5"/>
      <c r="E6" s="5"/>
      <c r="F6" s="5"/>
      <c r="G6" s="5"/>
      <c r="H6" s="5"/>
      <c r="I6" s="5"/>
      <c r="J6" s="5"/>
      <c r="K6" s="5"/>
    </row>
    <row r="7" ht="20.1" customHeight="1" spans="3:9">
      <c r="C7" s="6"/>
      <c r="D7" s="6"/>
      <c r="E7" s="6"/>
      <c r="G7" s="6" t="s">
        <v>6</v>
      </c>
      <c r="H7" s="6"/>
      <c r="I7" s="6"/>
    </row>
    <row r="8" customHeight="1" spans="3:9">
      <c r="C8" s="7" t="s">
        <v>7</v>
      </c>
      <c r="D8" s="7"/>
      <c r="E8" s="8">
        <v>500000000</v>
      </c>
      <c r="G8" s="9" t="s">
        <v>8</v>
      </c>
      <c r="H8" s="9"/>
      <c r="I8" s="31">
        <f>IF(LoanIsGood,-PMT(InterestRate/PaymentsPerYear,ScheduledNumberOfPayments,LoanAmount),"")</f>
        <v>4380206.0685081</v>
      </c>
    </row>
    <row r="9" ht="15" spans="3:9">
      <c r="C9" s="10" t="s">
        <v>9</v>
      </c>
      <c r="D9" s="11" t="s">
        <v>10</v>
      </c>
      <c r="E9" s="12">
        <v>0.01</v>
      </c>
      <c r="G9" s="13" t="s">
        <v>11</v>
      </c>
      <c r="H9" s="13"/>
      <c r="I9" s="32">
        <f>IF(LoanIsGood,LoanPeriod*PaymentsPerYear,"")</f>
        <v>120</v>
      </c>
    </row>
    <row r="10" spans="3:9">
      <c r="C10" s="10" t="s">
        <v>12</v>
      </c>
      <c r="D10" s="10"/>
      <c r="E10" s="14">
        <v>10</v>
      </c>
      <c r="G10" s="13" t="s">
        <v>13</v>
      </c>
      <c r="H10" s="13"/>
      <c r="I10" s="32">
        <f>ActualNumberOfPayments</f>
        <v>120</v>
      </c>
    </row>
    <row r="11" spans="3:11">
      <c r="C11" s="10" t="s">
        <v>14</v>
      </c>
      <c r="D11" s="10"/>
      <c r="E11" s="15">
        <v>12</v>
      </c>
      <c r="G11" s="13" t="s">
        <v>15</v>
      </c>
      <c r="H11" s="13"/>
      <c r="I11" s="33">
        <f>(I9-I10)/E11</f>
        <v>0</v>
      </c>
      <c r="K11" s="34"/>
    </row>
    <row r="12" spans="3:9">
      <c r="C12" s="10" t="s">
        <v>16</v>
      </c>
      <c r="D12" s="10"/>
      <c r="E12" s="16">
        <v>45658</v>
      </c>
      <c r="G12" s="13" t="s">
        <v>17</v>
      </c>
      <c r="H12" s="13"/>
      <c r="I12" s="33">
        <f>TotalEarlyPayments</f>
        <v>0</v>
      </c>
    </row>
    <row r="13" spans="7:9">
      <c r="G13" s="13" t="s">
        <v>18</v>
      </c>
      <c r="H13" s="13"/>
      <c r="I13" s="33">
        <f>TotalInterest</f>
        <v>25624728.2209139</v>
      </c>
    </row>
    <row r="14" ht="15" spans="3:9">
      <c r="C14" s="10" t="s">
        <v>19</v>
      </c>
      <c r="D14" s="10"/>
      <c r="E14" s="17"/>
      <c r="G14" s="18" t="s">
        <v>20</v>
      </c>
      <c r="H14" s="19" t="s">
        <v>21</v>
      </c>
      <c r="I14" s="19"/>
    </row>
    <row r="16" ht="35.1" customHeight="1" spans="2:11">
      <c r="B16" s="20" t="s">
        <v>22</v>
      </c>
      <c r="C16" s="20" t="s">
        <v>23</v>
      </c>
      <c r="D16" s="20" t="s">
        <v>24</v>
      </c>
      <c r="E16" s="20" t="s">
        <v>25</v>
      </c>
      <c r="F16" s="20" t="s">
        <v>26</v>
      </c>
      <c r="G16" s="20" t="s">
        <v>27</v>
      </c>
      <c r="H16" s="20" t="s">
        <v>28</v>
      </c>
      <c r="I16" s="20" t="s">
        <v>29</v>
      </c>
      <c r="J16" s="20" t="s">
        <v>30</v>
      </c>
      <c r="K16" s="20" t="s">
        <v>31</v>
      </c>
    </row>
    <row r="17" spans="2:11">
      <c r="B17" s="21">
        <f>IF(LoanIsGood,IF(ROW()-ROW(PaymentSchedule[[#Headers],[PMT NO]])&gt;ScheduledNumberOfPayments,"",ROW()-ROW(PaymentSchedule[[#Headers],[PMT NO]])),"")</f>
        <v>1</v>
      </c>
      <c r="C17" s="22">
        <f>IF(PaymentSchedule[[#This Row],[PMT NO]]&lt;&gt;"",EOMONTH(LoanStartDate,ROW(PaymentSchedule[[#This Row],[PMT NO]])-ROW(PaymentSchedule[[#Headers],[PMT NO]])-2)+DAY(LoanStartDate),"")</f>
        <v>45658</v>
      </c>
      <c r="D17" s="23">
        <f>IF(PaymentSchedule[[#This Row],[PMT NO]]&lt;&gt;"",IF(ROW()-ROW(PaymentSchedule[[#Headers],[BEGINNING BALANCE]])=1,LoanAmount,INDEX(PaymentSchedule[ENDING BALANCE],ROW()-ROW(PaymentSchedule[[#Headers],[BEGINNING BALANCE]])-1)),"")</f>
        <v>500000000</v>
      </c>
      <c r="E17" s="23">
        <f>IF(PaymentSchedule[[#This Row],[PMT NO]]&lt;&gt;"",ScheduledPayment,"")</f>
        <v>4380206.0685081</v>
      </c>
      <c r="F17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7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7" s="23">
        <f>IF(PaymentSchedule[[#This Row],[PMT NO]]&lt;&gt;"",PaymentSchedule[[#This Row],[TOTAL PAYMENT]]-PaymentSchedule[[#This Row],[INTEREST]],"")</f>
        <v>3963539.40184143</v>
      </c>
      <c r="I17" s="23">
        <f>IF(PaymentSchedule[[#This Row],[PMT NO]]&lt;&gt;"",PaymentSchedule[[#This Row],[BEGINNING BALANCE]]*(InterestRate/PaymentsPerYear),"")</f>
        <v>416666.666666667</v>
      </c>
      <c r="J17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496036460.598159</v>
      </c>
      <c r="K17" s="23">
        <f ca="1">IF(PaymentSchedule[[#This Row],[PMT NO]]&lt;&gt;"",SUM(INDEX(PaymentSchedule[INTEREST],1,1):PaymentSchedule[[#This Row],[INTEREST]]),"")</f>
        <v>416666.666666667</v>
      </c>
    </row>
    <row r="18" spans="2:11">
      <c r="B18" s="24">
        <f>IF(LoanIsGood,IF(ROW()-ROW(PaymentSchedule[[#Headers],[PMT NO]])&gt;ScheduledNumberOfPayments,"",ROW()-ROW(PaymentSchedule[[#Headers],[PMT NO]])),"")</f>
        <v>2</v>
      </c>
      <c r="C18" s="22">
        <f>IF(PaymentSchedule[[#This Row],[PMT NO]]&lt;&gt;"",EOMONTH(LoanStartDate,ROW(PaymentSchedule[[#This Row],[PMT NO]])-ROW(PaymentSchedule[[#Headers],[PMT NO]])-2)+DAY(LoanStartDate),"")</f>
        <v>45689</v>
      </c>
      <c r="D18" s="23">
        <f>IF(PaymentSchedule[[#This Row],[PMT NO]]&lt;&gt;"",IF(ROW()-ROW(PaymentSchedule[[#Headers],[BEGINNING BALANCE]])=1,LoanAmount,INDEX(PaymentSchedule[ENDING BALANCE],ROW()-ROW(PaymentSchedule[[#Headers],[BEGINNING BALANCE]])-1)),"")</f>
        <v>496036460.598159</v>
      </c>
      <c r="E18" s="23">
        <f>IF(PaymentSchedule[[#This Row],[PMT NO]]&lt;&gt;"",ScheduledPayment,"")</f>
        <v>4380206.0685081</v>
      </c>
      <c r="F18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8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8" s="23">
        <f>IF(PaymentSchedule[[#This Row],[PMT NO]]&lt;&gt;"",PaymentSchedule[[#This Row],[TOTAL PAYMENT]]-PaymentSchedule[[#This Row],[INTEREST]],"")</f>
        <v>3966842.35134297</v>
      </c>
      <c r="I18" s="23">
        <f>IF(PaymentSchedule[[#This Row],[PMT NO]]&lt;&gt;"",PaymentSchedule[[#This Row],[BEGINNING BALANCE]]*(InterestRate/PaymentsPerYear),"")</f>
        <v>413363.717165132</v>
      </c>
      <c r="J18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492069618.246816</v>
      </c>
      <c r="K18" s="23">
        <f ca="1">IF(PaymentSchedule[[#This Row],[PMT NO]]&lt;&gt;"",SUM(INDEX(PaymentSchedule[INTEREST],1,1):PaymentSchedule[[#This Row],[INTEREST]]),"")</f>
        <v>830030.383831799</v>
      </c>
    </row>
    <row r="19" spans="2:11">
      <c r="B19" s="24">
        <f>IF(LoanIsGood,IF(ROW()-ROW(PaymentSchedule[[#Headers],[PMT NO]])&gt;ScheduledNumberOfPayments,"",ROW()-ROW(PaymentSchedule[[#Headers],[PMT NO]])),"")</f>
        <v>3</v>
      </c>
      <c r="C19" s="22">
        <f>IF(PaymentSchedule[[#This Row],[PMT NO]]&lt;&gt;"",EOMONTH(LoanStartDate,ROW(PaymentSchedule[[#This Row],[PMT NO]])-ROW(PaymentSchedule[[#Headers],[PMT NO]])-2)+DAY(LoanStartDate),"")</f>
        <v>45717</v>
      </c>
      <c r="D19" s="23">
        <f>IF(PaymentSchedule[[#This Row],[PMT NO]]&lt;&gt;"",IF(ROW()-ROW(PaymentSchedule[[#Headers],[BEGINNING BALANCE]])=1,LoanAmount,INDEX(PaymentSchedule[ENDING BALANCE],ROW()-ROW(PaymentSchedule[[#Headers],[BEGINNING BALANCE]])-1)),"")</f>
        <v>492069618.246816</v>
      </c>
      <c r="E19" s="23">
        <f>IF(PaymentSchedule[[#This Row],[PMT NO]]&lt;&gt;"",ScheduledPayment,"")</f>
        <v>4380206.0685081</v>
      </c>
      <c r="F19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9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9" s="23">
        <f>IF(PaymentSchedule[[#This Row],[PMT NO]]&lt;&gt;"",PaymentSchedule[[#This Row],[TOTAL PAYMENT]]-PaymentSchedule[[#This Row],[INTEREST]],"")</f>
        <v>3970148.05330242</v>
      </c>
      <c r="I19" s="23">
        <f>IF(PaymentSchedule[[#This Row],[PMT NO]]&lt;&gt;"",PaymentSchedule[[#This Row],[BEGINNING BALANCE]]*(InterestRate/PaymentsPerYear),"")</f>
        <v>410058.01520568</v>
      </c>
      <c r="J19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488099470.193513</v>
      </c>
      <c r="K19" s="23">
        <f ca="1">IF(PaymentSchedule[[#This Row],[PMT NO]]&lt;&gt;"",SUM(INDEX(PaymentSchedule[INTEREST],1,1):PaymentSchedule[[#This Row],[INTEREST]]),"")</f>
        <v>1240088.39903748</v>
      </c>
    </row>
    <row r="20" spans="2:11">
      <c r="B20" s="24">
        <f>IF(LoanIsGood,IF(ROW()-ROW(PaymentSchedule[[#Headers],[PMT NO]])&gt;ScheduledNumberOfPayments,"",ROW()-ROW(PaymentSchedule[[#Headers],[PMT NO]])),"")</f>
        <v>4</v>
      </c>
      <c r="C20" s="22">
        <f>IF(PaymentSchedule[[#This Row],[PMT NO]]&lt;&gt;"",EOMONTH(LoanStartDate,ROW(PaymentSchedule[[#This Row],[PMT NO]])-ROW(PaymentSchedule[[#Headers],[PMT NO]])-2)+DAY(LoanStartDate),"")</f>
        <v>45748</v>
      </c>
      <c r="D20" s="23">
        <f>IF(PaymentSchedule[[#This Row],[PMT NO]]&lt;&gt;"",IF(ROW()-ROW(PaymentSchedule[[#Headers],[BEGINNING BALANCE]])=1,LoanAmount,INDEX(PaymentSchedule[ENDING BALANCE],ROW()-ROW(PaymentSchedule[[#Headers],[BEGINNING BALANCE]])-1)),"")</f>
        <v>488099470.193513</v>
      </c>
      <c r="E20" s="23">
        <f>IF(PaymentSchedule[[#This Row],[PMT NO]]&lt;&gt;"",ScheduledPayment,"")</f>
        <v>4380206.0685081</v>
      </c>
      <c r="F20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0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20" s="23">
        <f>IF(PaymentSchedule[[#This Row],[PMT NO]]&lt;&gt;"",PaymentSchedule[[#This Row],[TOTAL PAYMENT]]-PaymentSchedule[[#This Row],[INTEREST]],"")</f>
        <v>3973456.5100135</v>
      </c>
      <c r="I20" s="23">
        <f>IF(PaymentSchedule[[#This Row],[PMT NO]]&lt;&gt;"",PaymentSchedule[[#This Row],[BEGINNING BALANCE]]*(InterestRate/PaymentsPerYear),"")</f>
        <v>406749.558494594</v>
      </c>
      <c r="J20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484126013.6835</v>
      </c>
      <c r="K20" s="23">
        <f ca="1">IF(PaymentSchedule[[#This Row],[PMT NO]]&lt;&gt;"",SUM(INDEX(PaymentSchedule[INTEREST],1,1):PaymentSchedule[[#This Row],[INTEREST]]),"")</f>
        <v>1646837.95753207</v>
      </c>
    </row>
    <row r="21" spans="2:11">
      <c r="B21" s="24">
        <f>IF(LoanIsGood,IF(ROW()-ROW(PaymentSchedule[[#Headers],[PMT NO]])&gt;ScheduledNumberOfPayments,"",ROW()-ROW(PaymentSchedule[[#Headers],[PMT NO]])),"")</f>
        <v>5</v>
      </c>
      <c r="C21" s="22">
        <f>IF(PaymentSchedule[[#This Row],[PMT NO]]&lt;&gt;"",EOMONTH(LoanStartDate,ROW(PaymentSchedule[[#This Row],[PMT NO]])-ROW(PaymentSchedule[[#Headers],[PMT NO]])-2)+DAY(LoanStartDate),"")</f>
        <v>45778</v>
      </c>
      <c r="D21" s="23">
        <f>IF(PaymentSchedule[[#This Row],[PMT NO]]&lt;&gt;"",IF(ROW()-ROW(PaymentSchedule[[#Headers],[BEGINNING BALANCE]])=1,LoanAmount,INDEX(PaymentSchedule[ENDING BALANCE],ROW()-ROW(PaymentSchedule[[#Headers],[BEGINNING BALANCE]])-1)),"")</f>
        <v>484126013.6835</v>
      </c>
      <c r="E21" s="23">
        <f>IF(PaymentSchedule[[#This Row],[PMT NO]]&lt;&gt;"",ScheduledPayment,"")</f>
        <v>4380206.0685081</v>
      </c>
      <c r="F21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1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21" s="23">
        <f>IF(PaymentSchedule[[#This Row],[PMT NO]]&lt;&gt;"",PaymentSchedule[[#This Row],[TOTAL PAYMENT]]-PaymentSchedule[[#This Row],[INTEREST]],"")</f>
        <v>3976767.72377185</v>
      </c>
      <c r="I21" s="23">
        <f>IF(PaymentSchedule[[#This Row],[PMT NO]]&lt;&gt;"",PaymentSchedule[[#This Row],[BEGINNING BALANCE]]*(InterestRate/PaymentsPerYear),"")</f>
        <v>403438.34473625</v>
      </c>
      <c r="J21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480149245.959728</v>
      </c>
      <c r="K21" s="23">
        <f ca="1">IF(PaymentSchedule[[#This Row],[PMT NO]]&lt;&gt;"",SUM(INDEX(PaymentSchedule[INTEREST],1,1):PaymentSchedule[[#This Row],[INTEREST]]),"")</f>
        <v>2050276.30226832</v>
      </c>
    </row>
    <row r="22" spans="2:11">
      <c r="B22" s="24">
        <f>IF(LoanIsGood,IF(ROW()-ROW(PaymentSchedule[[#Headers],[PMT NO]])&gt;ScheduledNumberOfPayments,"",ROW()-ROW(PaymentSchedule[[#Headers],[PMT NO]])),"")</f>
        <v>6</v>
      </c>
      <c r="C22" s="22">
        <f>IF(PaymentSchedule[[#This Row],[PMT NO]]&lt;&gt;"",EOMONTH(LoanStartDate,ROW(PaymentSchedule[[#This Row],[PMT NO]])-ROW(PaymentSchedule[[#Headers],[PMT NO]])-2)+DAY(LoanStartDate),"")</f>
        <v>45809</v>
      </c>
      <c r="D22" s="23">
        <f>IF(PaymentSchedule[[#This Row],[PMT NO]]&lt;&gt;"",IF(ROW()-ROW(PaymentSchedule[[#Headers],[BEGINNING BALANCE]])=1,LoanAmount,INDEX(PaymentSchedule[ENDING BALANCE],ROW()-ROW(PaymentSchedule[[#Headers],[BEGINNING BALANCE]])-1)),"")</f>
        <v>480149245.959728</v>
      </c>
      <c r="E22" s="23">
        <f>IF(PaymentSchedule[[#This Row],[PMT NO]]&lt;&gt;"",ScheduledPayment,"")</f>
        <v>4380206.0685081</v>
      </c>
      <c r="F22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2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22" s="23">
        <f>IF(PaymentSchedule[[#This Row],[PMT NO]]&lt;&gt;"",PaymentSchedule[[#This Row],[TOTAL PAYMENT]]-PaymentSchedule[[#This Row],[INTEREST]],"")</f>
        <v>3980081.69687499</v>
      </c>
      <c r="I22" s="23">
        <f>IF(PaymentSchedule[[#This Row],[PMT NO]]&lt;&gt;"",PaymentSchedule[[#This Row],[BEGINNING BALANCE]]*(InterestRate/PaymentsPerYear),"")</f>
        <v>400124.371633107</v>
      </c>
      <c r="J22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476169164.262853</v>
      </c>
      <c r="K22" s="23">
        <f ca="1">IF(PaymentSchedule[[#This Row],[PMT NO]]&lt;&gt;"",SUM(INDEX(PaymentSchedule[INTEREST],1,1):PaymentSchedule[[#This Row],[INTEREST]]),"")</f>
        <v>2450400.67390143</v>
      </c>
    </row>
    <row r="23" spans="2:11">
      <c r="B23" s="24">
        <f>IF(LoanIsGood,IF(ROW()-ROW(PaymentSchedule[[#Headers],[PMT NO]])&gt;ScheduledNumberOfPayments,"",ROW()-ROW(PaymentSchedule[[#Headers],[PMT NO]])),"")</f>
        <v>7</v>
      </c>
      <c r="C23" s="22">
        <f>IF(PaymentSchedule[[#This Row],[PMT NO]]&lt;&gt;"",EOMONTH(LoanStartDate,ROW(PaymentSchedule[[#This Row],[PMT NO]])-ROW(PaymentSchedule[[#Headers],[PMT NO]])-2)+DAY(LoanStartDate),"")</f>
        <v>45839</v>
      </c>
      <c r="D23" s="23">
        <f>IF(PaymentSchedule[[#This Row],[PMT NO]]&lt;&gt;"",IF(ROW()-ROW(PaymentSchedule[[#Headers],[BEGINNING BALANCE]])=1,LoanAmount,INDEX(PaymentSchedule[ENDING BALANCE],ROW()-ROW(PaymentSchedule[[#Headers],[BEGINNING BALANCE]])-1)),"")</f>
        <v>476169164.262853</v>
      </c>
      <c r="E23" s="23">
        <f>IF(PaymentSchedule[[#This Row],[PMT NO]]&lt;&gt;"",ScheduledPayment,"")</f>
        <v>4380206.0685081</v>
      </c>
      <c r="F23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3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23" s="23">
        <f>IF(PaymentSchedule[[#This Row],[PMT NO]]&lt;&gt;"",PaymentSchedule[[#This Row],[TOTAL PAYMENT]]-PaymentSchedule[[#This Row],[INTEREST]],"")</f>
        <v>3983398.43162239</v>
      </c>
      <c r="I23" s="23">
        <f>IF(PaymentSchedule[[#This Row],[PMT NO]]&lt;&gt;"",PaymentSchedule[[#This Row],[BEGINNING BALANCE]]*(InterestRate/PaymentsPerYear),"")</f>
        <v>396807.636885711</v>
      </c>
      <c r="J23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472185765.83123</v>
      </c>
      <c r="K23" s="23">
        <f ca="1">IF(PaymentSchedule[[#This Row],[PMT NO]]&lt;&gt;"",SUM(INDEX(PaymentSchedule[INTEREST],1,1):PaymentSchedule[[#This Row],[INTEREST]]),"")</f>
        <v>2847208.31078714</v>
      </c>
    </row>
    <row r="24" spans="2:11">
      <c r="B24" s="24">
        <f>IF(LoanIsGood,IF(ROW()-ROW(PaymentSchedule[[#Headers],[PMT NO]])&gt;ScheduledNumberOfPayments,"",ROW()-ROW(PaymentSchedule[[#Headers],[PMT NO]])),"")</f>
        <v>8</v>
      </c>
      <c r="C24" s="22">
        <f>IF(PaymentSchedule[[#This Row],[PMT NO]]&lt;&gt;"",EOMONTH(LoanStartDate,ROW(PaymentSchedule[[#This Row],[PMT NO]])-ROW(PaymentSchedule[[#Headers],[PMT NO]])-2)+DAY(LoanStartDate),"")</f>
        <v>45870</v>
      </c>
      <c r="D24" s="23">
        <f>IF(PaymentSchedule[[#This Row],[PMT NO]]&lt;&gt;"",IF(ROW()-ROW(PaymentSchedule[[#Headers],[BEGINNING BALANCE]])=1,LoanAmount,INDEX(PaymentSchedule[ENDING BALANCE],ROW()-ROW(PaymentSchedule[[#Headers],[BEGINNING BALANCE]])-1)),"")</f>
        <v>472185765.83123</v>
      </c>
      <c r="E24" s="23">
        <f>IF(PaymentSchedule[[#This Row],[PMT NO]]&lt;&gt;"",ScheduledPayment,"")</f>
        <v>4380206.0685081</v>
      </c>
      <c r="F24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4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24" s="23">
        <f>IF(PaymentSchedule[[#This Row],[PMT NO]]&lt;&gt;"",PaymentSchedule[[#This Row],[TOTAL PAYMENT]]-PaymentSchedule[[#This Row],[INTEREST]],"")</f>
        <v>3986717.93031541</v>
      </c>
      <c r="I24" s="23">
        <f>IF(PaymentSchedule[[#This Row],[PMT NO]]&lt;&gt;"",PaymentSchedule[[#This Row],[BEGINNING BALANCE]]*(InterestRate/PaymentsPerYear),"")</f>
        <v>393488.138192692</v>
      </c>
      <c r="J24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468199047.900915</v>
      </c>
      <c r="K24" s="23">
        <f ca="1">IF(PaymentSchedule[[#This Row],[PMT NO]]&lt;&gt;"",SUM(INDEX(PaymentSchedule[INTEREST],1,1):PaymentSchedule[[#This Row],[INTEREST]]),"")</f>
        <v>3240696.44897983</v>
      </c>
    </row>
    <row r="25" spans="2:11">
      <c r="B25" s="24">
        <f>IF(LoanIsGood,IF(ROW()-ROW(PaymentSchedule[[#Headers],[PMT NO]])&gt;ScheduledNumberOfPayments,"",ROW()-ROW(PaymentSchedule[[#Headers],[PMT NO]])),"")</f>
        <v>9</v>
      </c>
      <c r="C25" s="22">
        <f>IF(PaymentSchedule[[#This Row],[PMT NO]]&lt;&gt;"",EOMONTH(LoanStartDate,ROW(PaymentSchedule[[#This Row],[PMT NO]])-ROW(PaymentSchedule[[#Headers],[PMT NO]])-2)+DAY(LoanStartDate),"")</f>
        <v>45901</v>
      </c>
      <c r="D25" s="23">
        <f>IF(PaymentSchedule[[#This Row],[PMT NO]]&lt;&gt;"",IF(ROW()-ROW(PaymentSchedule[[#Headers],[BEGINNING BALANCE]])=1,LoanAmount,INDEX(PaymentSchedule[ENDING BALANCE],ROW()-ROW(PaymentSchedule[[#Headers],[BEGINNING BALANCE]])-1)),"")</f>
        <v>468199047.900915</v>
      </c>
      <c r="E25" s="23">
        <f>IF(PaymentSchedule[[#This Row],[PMT NO]]&lt;&gt;"",ScheduledPayment,"")</f>
        <v>4380206.0685081</v>
      </c>
      <c r="F25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5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25" s="23">
        <f>IF(PaymentSchedule[[#This Row],[PMT NO]]&lt;&gt;"",PaymentSchedule[[#This Row],[TOTAL PAYMENT]]-PaymentSchedule[[#This Row],[INTEREST]],"")</f>
        <v>3990040.19525734</v>
      </c>
      <c r="I25" s="23">
        <f>IF(PaymentSchedule[[#This Row],[PMT NO]]&lt;&gt;"",PaymentSchedule[[#This Row],[BEGINNING BALANCE]]*(InterestRate/PaymentsPerYear),"")</f>
        <v>390165.873250763</v>
      </c>
      <c r="J25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464209007.705658</v>
      </c>
      <c r="K25" s="23">
        <f ca="1">IF(PaymentSchedule[[#This Row],[PMT NO]]&lt;&gt;"",SUM(INDEX(PaymentSchedule[INTEREST],1,1):PaymentSchedule[[#This Row],[INTEREST]]),"")</f>
        <v>3630862.3222306</v>
      </c>
    </row>
    <row r="26" spans="2:11">
      <c r="B26" s="24">
        <f>IF(LoanIsGood,IF(ROW()-ROW(PaymentSchedule[[#Headers],[PMT NO]])&gt;ScheduledNumberOfPayments,"",ROW()-ROW(PaymentSchedule[[#Headers],[PMT NO]])),"")</f>
        <v>10</v>
      </c>
      <c r="C26" s="22">
        <f>IF(PaymentSchedule[[#This Row],[PMT NO]]&lt;&gt;"",EOMONTH(LoanStartDate,ROW(PaymentSchedule[[#This Row],[PMT NO]])-ROW(PaymentSchedule[[#Headers],[PMT NO]])-2)+DAY(LoanStartDate),"")</f>
        <v>45931</v>
      </c>
      <c r="D26" s="23">
        <f>IF(PaymentSchedule[[#This Row],[PMT NO]]&lt;&gt;"",IF(ROW()-ROW(PaymentSchedule[[#Headers],[BEGINNING BALANCE]])=1,LoanAmount,INDEX(PaymentSchedule[ENDING BALANCE],ROW()-ROW(PaymentSchedule[[#Headers],[BEGINNING BALANCE]])-1)),"")</f>
        <v>464209007.705658</v>
      </c>
      <c r="E26" s="23">
        <f>IF(PaymentSchedule[[#This Row],[PMT NO]]&lt;&gt;"",ScheduledPayment,"")</f>
        <v>4380206.0685081</v>
      </c>
      <c r="F26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6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26" s="23">
        <f>IF(PaymentSchedule[[#This Row],[PMT NO]]&lt;&gt;"",PaymentSchedule[[#This Row],[TOTAL PAYMENT]]-PaymentSchedule[[#This Row],[INTEREST]],"")</f>
        <v>3993365.22875338</v>
      </c>
      <c r="I26" s="23">
        <f>IF(PaymentSchedule[[#This Row],[PMT NO]]&lt;&gt;"",PaymentSchedule[[#This Row],[BEGINNING BALANCE]]*(InterestRate/PaymentsPerYear),"")</f>
        <v>386840.839754715</v>
      </c>
      <c r="J26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460215642.476904</v>
      </c>
      <c r="K26" s="23">
        <f ca="1">IF(PaymentSchedule[[#This Row],[PMT NO]]&lt;&gt;"",SUM(INDEX(PaymentSchedule[INTEREST],1,1):PaymentSchedule[[#This Row],[INTEREST]]),"")</f>
        <v>4017703.16198531</v>
      </c>
    </row>
    <row r="27" spans="2:11">
      <c r="B27" s="24">
        <f>IF(LoanIsGood,IF(ROW()-ROW(PaymentSchedule[[#Headers],[PMT NO]])&gt;ScheduledNumberOfPayments,"",ROW()-ROW(PaymentSchedule[[#Headers],[PMT NO]])),"")</f>
        <v>11</v>
      </c>
      <c r="C27" s="22">
        <f>IF(PaymentSchedule[[#This Row],[PMT NO]]&lt;&gt;"",EOMONTH(LoanStartDate,ROW(PaymentSchedule[[#This Row],[PMT NO]])-ROW(PaymentSchedule[[#Headers],[PMT NO]])-2)+DAY(LoanStartDate),"")</f>
        <v>45962</v>
      </c>
      <c r="D27" s="23">
        <f>IF(PaymentSchedule[[#This Row],[PMT NO]]&lt;&gt;"",IF(ROW()-ROW(PaymentSchedule[[#Headers],[BEGINNING BALANCE]])=1,LoanAmount,INDEX(PaymentSchedule[ENDING BALANCE],ROW()-ROW(PaymentSchedule[[#Headers],[BEGINNING BALANCE]])-1)),"")</f>
        <v>460215642.476904</v>
      </c>
      <c r="E27" s="23">
        <f>IF(PaymentSchedule[[#This Row],[PMT NO]]&lt;&gt;"",ScheduledPayment,"")</f>
        <v>4380206.0685081</v>
      </c>
      <c r="F27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7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27" s="23">
        <f>IF(PaymentSchedule[[#This Row],[PMT NO]]&lt;&gt;"",PaymentSchedule[[#This Row],[TOTAL PAYMENT]]-PaymentSchedule[[#This Row],[INTEREST]],"")</f>
        <v>3996693.03311068</v>
      </c>
      <c r="I27" s="23">
        <f>IF(PaymentSchedule[[#This Row],[PMT NO]]&lt;&gt;"",PaymentSchedule[[#This Row],[BEGINNING BALANCE]]*(InterestRate/PaymentsPerYear),"")</f>
        <v>383513.03539742</v>
      </c>
      <c r="J27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456218949.443794</v>
      </c>
      <c r="K27" s="23">
        <f ca="1">IF(PaymentSchedule[[#This Row],[PMT NO]]&lt;&gt;"",SUM(INDEX(PaymentSchedule[INTEREST],1,1):PaymentSchedule[[#This Row],[INTEREST]]),"")</f>
        <v>4401216.19738273</v>
      </c>
    </row>
    <row r="28" spans="2:11">
      <c r="B28" s="24">
        <f>IF(LoanIsGood,IF(ROW()-ROW(PaymentSchedule[[#Headers],[PMT NO]])&gt;ScheduledNumberOfPayments,"",ROW()-ROW(PaymentSchedule[[#Headers],[PMT NO]])),"")</f>
        <v>12</v>
      </c>
      <c r="C28" s="22">
        <f>IF(PaymentSchedule[[#This Row],[PMT NO]]&lt;&gt;"",EOMONTH(LoanStartDate,ROW(PaymentSchedule[[#This Row],[PMT NO]])-ROW(PaymentSchedule[[#Headers],[PMT NO]])-2)+DAY(LoanStartDate),"")</f>
        <v>45992</v>
      </c>
      <c r="D28" s="23">
        <f>IF(PaymentSchedule[[#This Row],[PMT NO]]&lt;&gt;"",IF(ROW()-ROW(PaymentSchedule[[#Headers],[BEGINNING BALANCE]])=1,LoanAmount,INDEX(PaymentSchedule[ENDING BALANCE],ROW()-ROW(PaymentSchedule[[#Headers],[BEGINNING BALANCE]])-1)),"")</f>
        <v>456218949.443794</v>
      </c>
      <c r="E28" s="23">
        <f>IF(PaymentSchedule[[#This Row],[PMT NO]]&lt;&gt;"",ScheduledPayment,"")</f>
        <v>4380206.0685081</v>
      </c>
      <c r="F28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8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28" s="23">
        <f>IF(PaymentSchedule[[#This Row],[PMT NO]]&lt;&gt;"",PaymentSchedule[[#This Row],[TOTAL PAYMENT]]-PaymentSchedule[[#This Row],[INTEREST]],"")</f>
        <v>4000023.61063827</v>
      </c>
      <c r="I28" s="23">
        <f>IF(PaymentSchedule[[#This Row],[PMT NO]]&lt;&gt;"",PaymentSchedule[[#This Row],[BEGINNING BALANCE]]*(InterestRate/PaymentsPerYear),"")</f>
        <v>380182.457869828</v>
      </c>
      <c r="J28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452218925.833155</v>
      </c>
      <c r="K28" s="23">
        <f ca="1">IF(PaymentSchedule[[#This Row],[PMT NO]]&lt;&gt;"",SUM(INDEX(PaymentSchedule[INTEREST],1,1):PaymentSchedule[[#This Row],[INTEREST]]),"")</f>
        <v>4781398.65525256</v>
      </c>
    </row>
    <row r="29" spans="2:11">
      <c r="B29" s="24">
        <f>IF(LoanIsGood,IF(ROW()-ROW(PaymentSchedule[[#Headers],[PMT NO]])&gt;ScheduledNumberOfPayments,"",ROW()-ROW(PaymentSchedule[[#Headers],[PMT NO]])),"")</f>
        <v>13</v>
      </c>
      <c r="C29" s="22">
        <f>IF(PaymentSchedule[[#This Row],[PMT NO]]&lt;&gt;"",EOMONTH(LoanStartDate,ROW(PaymentSchedule[[#This Row],[PMT NO]])-ROW(PaymentSchedule[[#Headers],[PMT NO]])-2)+DAY(LoanStartDate),"")</f>
        <v>46023</v>
      </c>
      <c r="D29" s="23">
        <f>IF(PaymentSchedule[[#This Row],[PMT NO]]&lt;&gt;"",IF(ROW()-ROW(PaymentSchedule[[#Headers],[BEGINNING BALANCE]])=1,LoanAmount,INDEX(PaymentSchedule[ENDING BALANCE],ROW()-ROW(PaymentSchedule[[#Headers],[BEGINNING BALANCE]])-1)),"")</f>
        <v>452218925.833155</v>
      </c>
      <c r="E29" s="23">
        <f>IF(PaymentSchedule[[#This Row],[PMT NO]]&lt;&gt;"",ScheduledPayment,"")</f>
        <v>4380206.0685081</v>
      </c>
      <c r="F29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29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29" s="23">
        <f>IF(PaymentSchedule[[#This Row],[PMT NO]]&lt;&gt;"",PaymentSchedule[[#This Row],[TOTAL PAYMENT]]-PaymentSchedule[[#This Row],[INTEREST]],"")</f>
        <v>4003356.96364714</v>
      </c>
      <c r="I29" s="23">
        <f>IF(PaymentSchedule[[#This Row],[PMT NO]]&lt;&gt;"",PaymentSchedule[[#This Row],[BEGINNING BALANCE]]*(InterestRate/PaymentsPerYear),"")</f>
        <v>376849.104860963</v>
      </c>
      <c r="J29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448215568.869508</v>
      </c>
      <c r="K29" s="23">
        <f ca="1">IF(PaymentSchedule[[#This Row],[PMT NO]]&lt;&gt;"",SUM(INDEX(PaymentSchedule[INTEREST],1,1):PaymentSchedule[[#This Row],[INTEREST]]),"")</f>
        <v>5158247.76011352</v>
      </c>
    </row>
    <row r="30" spans="2:11">
      <c r="B30" s="24">
        <f>IF(LoanIsGood,IF(ROW()-ROW(PaymentSchedule[[#Headers],[PMT NO]])&gt;ScheduledNumberOfPayments,"",ROW()-ROW(PaymentSchedule[[#Headers],[PMT NO]])),"")</f>
        <v>14</v>
      </c>
      <c r="C30" s="22">
        <f>IF(PaymentSchedule[[#This Row],[PMT NO]]&lt;&gt;"",EOMONTH(LoanStartDate,ROW(PaymentSchedule[[#This Row],[PMT NO]])-ROW(PaymentSchedule[[#Headers],[PMT NO]])-2)+DAY(LoanStartDate),"")</f>
        <v>46054</v>
      </c>
      <c r="D30" s="23">
        <f>IF(PaymentSchedule[[#This Row],[PMT NO]]&lt;&gt;"",IF(ROW()-ROW(PaymentSchedule[[#Headers],[BEGINNING BALANCE]])=1,LoanAmount,INDEX(PaymentSchedule[ENDING BALANCE],ROW()-ROW(PaymentSchedule[[#Headers],[BEGINNING BALANCE]])-1)),"")</f>
        <v>448215568.869508</v>
      </c>
      <c r="E30" s="23">
        <f>IF(PaymentSchedule[[#This Row],[PMT NO]]&lt;&gt;"",ScheduledPayment,"")</f>
        <v>4380206.0685081</v>
      </c>
      <c r="F30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0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30" s="23">
        <f>IF(PaymentSchedule[[#This Row],[PMT NO]]&lt;&gt;"",PaymentSchedule[[#This Row],[TOTAL PAYMENT]]-PaymentSchedule[[#This Row],[INTEREST]],"")</f>
        <v>4006693.09445017</v>
      </c>
      <c r="I30" s="23">
        <f>IF(PaymentSchedule[[#This Row],[PMT NO]]&lt;&gt;"",PaymentSchedule[[#This Row],[BEGINNING BALANCE]]*(InterestRate/PaymentsPerYear),"")</f>
        <v>373512.974057924</v>
      </c>
      <c r="J30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444208875.775058</v>
      </c>
      <c r="K30" s="23">
        <f ca="1">IF(PaymentSchedule[[#This Row],[PMT NO]]&lt;&gt;"",SUM(INDEX(PaymentSchedule[INTEREST],1,1):PaymentSchedule[[#This Row],[INTEREST]]),"")</f>
        <v>5531760.73417145</v>
      </c>
    </row>
    <row r="31" spans="2:11">
      <c r="B31" s="24">
        <f>IF(LoanIsGood,IF(ROW()-ROW(PaymentSchedule[[#Headers],[PMT NO]])&gt;ScheduledNumberOfPayments,"",ROW()-ROW(PaymentSchedule[[#Headers],[PMT NO]])),"")</f>
        <v>15</v>
      </c>
      <c r="C31" s="22">
        <f>IF(PaymentSchedule[[#This Row],[PMT NO]]&lt;&gt;"",EOMONTH(LoanStartDate,ROW(PaymentSchedule[[#This Row],[PMT NO]])-ROW(PaymentSchedule[[#Headers],[PMT NO]])-2)+DAY(LoanStartDate),"")</f>
        <v>46082</v>
      </c>
      <c r="D31" s="23">
        <f>IF(PaymentSchedule[[#This Row],[PMT NO]]&lt;&gt;"",IF(ROW()-ROW(PaymentSchedule[[#Headers],[BEGINNING BALANCE]])=1,LoanAmount,INDEX(PaymentSchedule[ENDING BALANCE],ROW()-ROW(PaymentSchedule[[#Headers],[BEGINNING BALANCE]])-1)),"")</f>
        <v>444208875.775058</v>
      </c>
      <c r="E31" s="23">
        <f>IF(PaymentSchedule[[#This Row],[PMT NO]]&lt;&gt;"",ScheduledPayment,"")</f>
        <v>4380206.0685081</v>
      </c>
      <c r="F31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1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31" s="23">
        <f>IF(PaymentSchedule[[#This Row],[PMT NO]]&lt;&gt;"",PaymentSchedule[[#This Row],[TOTAL PAYMENT]]-PaymentSchedule[[#This Row],[INTEREST]],"")</f>
        <v>4010032.00536222</v>
      </c>
      <c r="I31" s="23">
        <f>IF(PaymentSchedule[[#This Row],[PMT NO]]&lt;&gt;"",PaymentSchedule[[#This Row],[BEGINNING BALANCE]]*(InterestRate/PaymentsPerYear),"")</f>
        <v>370174.063145882</v>
      </c>
      <c r="J31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440198843.769696</v>
      </c>
      <c r="K31" s="23">
        <f ca="1">IF(PaymentSchedule[[#This Row],[PMT NO]]&lt;&gt;"",SUM(INDEX(PaymentSchedule[INTEREST],1,1):PaymentSchedule[[#This Row],[INTEREST]]),"")</f>
        <v>5901934.79731733</v>
      </c>
    </row>
    <row r="32" spans="2:11">
      <c r="B32" s="24">
        <f>IF(LoanIsGood,IF(ROW()-ROW(PaymentSchedule[[#Headers],[PMT NO]])&gt;ScheduledNumberOfPayments,"",ROW()-ROW(PaymentSchedule[[#Headers],[PMT NO]])),"")</f>
        <v>16</v>
      </c>
      <c r="C32" s="22">
        <f>IF(PaymentSchedule[[#This Row],[PMT NO]]&lt;&gt;"",EOMONTH(LoanStartDate,ROW(PaymentSchedule[[#This Row],[PMT NO]])-ROW(PaymentSchedule[[#Headers],[PMT NO]])-2)+DAY(LoanStartDate),"")</f>
        <v>46113</v>
      </c>
      <c r="D32" s="23">
        <f>IF(PaymentSchedule[[#This Row],[PMT NO]]&lt;&gt;"",IF(ROW()-ROW(PaymentSchedule[[#Headers],[BEGINNING BALANCE]])=1,LoanAmount,INDEX(PaymentSchedule[ENDING BALANCE],ROW()-ROW(PaymentSchedule[[#Headers],[BEGINNING BALANCE]])-1)),"")</f>
        <v>440198843.769696</v>
      </c>
      <c r="E32" s="23">
        <f>IF(PaymentSchedule[[#This Row],[PMT NO]]&lt;&gt;"",ScheduledPayment,"")</f>
        <v>4380206.0685081</v>
      </c>
      <c r="F32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2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32" s="23">
        <f>IF(PaymentSchedule[[#This Row],[PMT NO]]&lt;&gt;"",PaymentSchedule[[#This Row],[TOTAL PAYMENT]]-PaymentSchedule[[#This Row],[INTEREST]],"")</f>
        <v>4013373.69870002</v>
      </c>
      <c r="I32" s="23">
        <f>IF(PaymentSchedule[[#This Row],[PMT NO]]&lt;&gt;"",PaymentSchedule[[#This Row],[BEGINNING BALANCE]]*(InterestRate/PaymentsPerYear),"")</f>
        <v>366832.36980808</v>
      </c>
      <c r="J32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436185470.070996</v>
      </c>
      <c r="K32" s="23">
        <f ca="1">IF(PaymentSchedule[[#This Row],[PMT NO]]&lt;&gt;"",SUM(INDEX(PaymentSchedule[INTEREST],1,1):PaymentSchedule[[#This Row],[INTEREST]]),"")</f>
        <v>6268767.16712541</v>
      </c>
    </row>
    <row r="33" spans="2:11">
      <c r="B33" s="24">
        <f>IF(LoanIsGood,IF(ROW()-ROW(PaymentSchedule[[#Headers],[PMT NO]])&gt;ScheduledNumberOfPayments,"",ROW()-ROW(PaymentSchedule[[#Headers],[PMT NO]])),"")</f>
        <v>17</v>
      </c>
      <c r="C33" s="22">
        <f>IF(PaymentSchedule[[#This Row],[PMT NO]]&lt;&gt;"",EOMONTH(LoanStartDate,ROW(PaymentSchedule[[#This Row],[PMT NO]])-ROW(PaymentSchedule[[#Headers],[PMT NO]])-2)+DAY(LoanStartDate),"")</f>
        <v>46143</v>
      </c>
      <c r="D33" s="23">
        <f>IF(PaymentSchedule[[#This Row],[PMT NO]]&lt;&gt;"",IF(ROW()-ROW(PaymentSchedule[[#Headers],[BEGINNING BALANCE]])=1,LoanAmount,INDEX(PaymentSchedule[ENDING BALANCE],ROW()-ROW(PaymentSchedule[[#Headers],[BEGINNING BALANCE]])-1)),"")</f>
        <v>436185470.070996</v>
      </c>
      <c r="E33" s="23">
        <f>IF(PaymentSchedule[[#This Row],[PMT NO]]&lt;&gt;"",ScheduledPayment,"")</f>
        <v>4380206.0685081</v>
      </c>
      <c r="F33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3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33" s="23">
        <f>IF(PaymentSchedule[[#This Row],[PMT NO]]&lt;&gt;"",PaymentSchedule[[#This Row],[TOTAL PAYMENT]]-PaymentSchedule[[#This Row],[INTEREST]],"")</f>
        <v>4016718.17678227</v>
      </c>
      <c r="I33" s="23">
        <f>IF(PaymentSchedule[[#This Row],[PMT NO]]&lt;&gt;"",PaymentSchedule[[#This Row],[BEGINNING BALANCE]]*(InterestRate/PaymentsPerYear),"")</f>
        <v>363487.89172583</v>
      </c>
      <c r="J33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432168751.894214</v>
      </c>
      <c r="K33" s="23">
        <f ca="1">IF(PaymentSchedule[[#This Row],[PMT NO]]&lt;&gt;"",SUM(INDEX(PaymentSchedule[INTEREST],1,1):PaymentSchedule[[#This Row],[INTEREST]]),"")</f>
        <v>6632255.05885124</v>
      </c>
    </row>
    <row r="34" spans="2:11">
      <c r="B34" s="24">
        <f>IF(LoanIsGood,IF(ROW()-ROW(PaymentSchedule[[#Headers],[PMT NO]])&gt;ScheduledNumberOfPayments,"",ROW()-ROW(PaymentSchedule[[#Headers],[PMT NO]])),"")</f>
        <v>18</v>
      </c>
      <c r="C34" s="22">
        <f>IF(PaymentSchedule[[#This Row],[PMT NO]]&lt;&gt;"",EOMONTH(LoanStartDate,ROW(PaymentSchedule[[#This Row],[PMT NO]])-ROW(PaymentSchedule[[#Headers],[PMT NO]])-2)+DAY(LoanStartDate),"")</f>
        <v>46174</v>
      </c>
      <c r="D34" s="23">
        <f>IF(PaymentSchedule[[#This Row],[PMT NO]]&lt;&gt;"",IF(ROW()-ROW(PaymentSchedule[[#Headers],[BEGINNING BALANCE]])=1,LoanAmount,INDEX(PaymentSchedule[ENDING BALANCE],ROW()-ROW(PaymentSchedule[[#Headers],[BEGINNING BALANCE]])-1)),"")</f>
        <v>432168751.894214</v>
      </c>
      <c r="E34" s="23">
        <f>IF(PaymentSchedule[[#This Row],[PMT NO]]&lt;&gt;"",ScheduledPayment,"")</f>
        <v>4380206.0685081</v>
      </c>
      <c r="F34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4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34" s="23">
        <f>IF(PaymentSchedule[[#This Row],[PMT NO]]&lt;&gt;"",PaymentSchedule[[#This Row],[TOTAL PAYMENT]]-PaymentSchedule[[#This Row],[INTEREST]],"")</f>
        <v>4020065.44192959</v>
      </c>
      <c r="I34" s="23">
        <f>IF(PaymentSchedule[[#This Row],[PMT NO]]&lt;&gt;"",PaymentSchedule[[#This Row],[BEGINNING BALANCE]]*(InterestRate/PaymentsPerYear),"")</f>
        <v>360140.626578511</v>
      </c>
      <c r="J34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428148686.452284</v>
      </c>
      <c r="K34" s="23">
        <f ca="1">IF(PaymentSchedule[[#This Row],[PMT NO]]&lt;&gt;"",SUM(INDEX(PaymentSchedule[INTEREST],1,1):PaymentSchedule[[#This Row],[INTEREST]]),"")</f>
        <v>6992395.68542975</v>
      </c>
    </row>
    <row r="35" spans="2:11">
      <c r="B35" s="24">
        <f>IF(LoanIsGood,IF(ROW()-ROW(PaymentSchedule[[#Headers],[PMT NO]])&gt;ScheduledNumberOfPayments,"",ROW()-ROW(PaymentSchedule[[#Headers],[PMT NO]])),"")</f>
        <v>19</v>
      </c>
      <c r="C35" s="22">
        <f>IF(PaymentSchedule[[#This Row],[PMT NO]]&lt;&gt;"",EOMONTH(LoanStartDate,ROW(PaymentSchedule[[#This Row],[PMT NO]])-ROW(PaymentSchedule[[#Headers],[PMT NO]])-2)+DAY(LoanStartDate),"")</f>
        <v>46204</v>
      </c>
      <c r="D35" s="23">
        <f>IF(PaymentSchedule[[#This Row],[PMT NO]]&lt;&gt;"",IF(ROW()-ROW(PaymentSchedule[[#Headers],[BEGINNING BALANCE]])=1,LoanAmount,INDEX(PaymentSchedule[ENDING BALANCE],ROW()-ROW(PaymentSchedule[[#Headers],[BEGINNING BALANCE]])-1)),"")</f>
        <v>428148686.452284</v>
      </c>
      <c r="E35" s="23">
        <f>IF(PaymentSchedule[[#This Row],[PMT NO]]&lt;&gt;"",ScheduledPayment,"")</f>
        <v>4380206.0685081</v>
      </c>
      <c r="F35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5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35" s="23">
        <f>IF(PaymentSchedule[[#This Row],[PMT NO]]&lt;&gt;"",PaymentSchedule[[#This Row],[TOTAL PAYMENT]]-PaymentSchedule[[#This Row],[INTEREST]],"")</f>
        <v>4023415.49646453</v>
      </c>
      <c r="I35" s="23">
        <f>IF(PaymentSchedule[[#This Row],[PMT NO]]&lt;&gt;"",PaymentSchedule[[#This Row],[BEGINNING BALANCE]]*(InterestRate/PaymentsPerYear),"")</f>
        <v>356790.57204357</v>
      </c>
      <c r="J35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424125270.955819</v>
      </c>
      <c r="K35" s="23">
        <f ca="1">IF(PaymentSchedule[[#This Row],[PMT NO]]&lt;&gt;"",SUM(INDEX(PaymentSchedule[INTEREST],1,1):PaymentSchedule[[#This Row],[INTEREST]]),"")</f>
        <v>7349186.25747332</v>
      </c>
    </row>
    <row r="36" spans="2:11">
      <c r="B36" s="24">
        <f>IF(LoanIsGood,IF(ROW()-ROW(PaymentSchedule[[#Headers],[PMT NO]])&gt;ScheduledNumberOfPayments,"",ROW()-ROW(PaymentSchedule[[#Headers],[PMT NO]])),"")</f>
        <v>20</v>
      </c>
      <c r="C36" s="22">
        <f>IF(PaymentSchedule[[#This Row],[PMT NO]]&lt;&gt;"",EOMONTH(LoanStartDate,ROW(PaymentSchedule[[#This Row],[PMT NO]])-ROW(PaymentSchedule[[#Headers],[PMT NO]])-2)+DAY(LoanStartDate),"")</f>
        <v>46235</v>
      </c>
      <c r="D36" s="23">
        <f>IF(PaymentSchedule[[#This Row],[PMT NO]]&lt;&gt;"",IF(ROW()-ROW(PaymentSchedule[[#Headers],[BEGINNING BALANCE]])=1,LoanAmount,INDEX(PaymentSchedule[ENDING BALANCE],ROW()-ROW(PaymentSchedule[[#Headers],[BEGINNING BALANCE]])-1)),"")</f>
        <v>424125270.955819</v>
      </c>
      <c r="E36" s="23">
        <f>IF(PaymentSchedule[[#This Row],[PMT NO]]&lt;&gt;"",ScheduledPayment,"")</f>
        <v>4380206.0685081</v>
      </c>
      <c r="F36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6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36" s="23">
        <f>IF(PaymentSchedule[[#This Row],[PMT NO]]&lt;&gt;"",PaymentSchedule[[#This Row],[TOTAL PAYMENT]]-PaymentSchedule[[#This Row],[INTEREST]],"")</f>
        <v>4026768.34271158</v>
      </c>
      <c r="I36" s="23">
        <f>IF(PaymentSchedule[[#This Row],[PMT NO]]&lt;&gt;"",PaymentSchedule[[#This Row],[BEGINNING BALANCE]]*(InterestRate/PaymentsPerYear),"")</f>
        <v>353437.725796516</v>
      </c>
      <c r="J36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420098502.613108</v>
      </c>
      <c r="K36" s="23">
        <f ca="1">IF(PaymentSchedule[[#This Row],[PMT NO]]&lt;&gt;"",SUM(INDEX(PaymentSchedule[INTEREST],1,1):PaymentSchedule[[#This Row],[INTEREST]]),"")</f>
        <v>7702623.98326983</v>
      </c>
    </row>
    <row r="37" spans="2:11">
      <c r="B37" s="24">
        <f>IF(LoanIsGood,IF(ROW()-ROW(PaymentSchedule[[#Headers],[PMT NO]])&gt;ScheduledNumberOfPayments,"",ROW()-ROW(PaymentSchedule[[#Headers],[PMT NO]])),"")</f>
        <v>21</v>
      </c>
      <c r="C37" s="22">
        <f>IF(PaymentSchedule[[#This Row],[PMT NO]]&lt;&gt;"",EOMONTH(LoanStartDate,ROW(PaymentSchedule[[#This Row],[PMT NO]])-ROW(PaymentSchedule[[#Headers],[PMT NO]])-2)+DAY(LoanStartDate),"")</f>
        <v>46266</v>
      </c>
      <c r="D37" s="23">
        <f>IF(PaymentSchedule[[#This Row],[PMT NO]]&lt;&gt;"",IF(ROW()-ROW(PaymentSchedule[[#Headers],[BEGINNING BALANCE]])=1,LoanAmount,INDEX(PaymentSchedule[ENDING BALANCE],ROW()-ROW(PaymentSchedule[[#Headers],[BEGINNING BALANCE]])-1)),"")</f>
        <v>420098502.613108</v>
      </c>
      <c r="E37" s="23">
        <f>IF(PaymentSchedule[[#This Row],[PMT NO]]&lt;&gt;"",ScheduledPayment,"")</f>
        <v>4380206.0685081</v>
      </c>
      <c r="F37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7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37" s="23">
        <f>IF(PaymentSchedule[[#This Row],[PMT NO]]&lt;&gt;"",PaymentSchedule[[#This Row],[TOTAL PAYMENT]]-PaymentSchedule[[#This Row],[INTEREST]],"")</f>
        <v>4030123.98299717</v>
      </c>
      <c r="I37" s="23">
        <f>IF(PaymentSchedule[[#This Row],[PMT NO]]&lt;&gt;"",PaymentSchedule[[#This Row],[BEGINNING BALANCE]]*(InterestRate/PaymentsPerYear),"")</f>
        <v>350082.085510923</v>
      </c>
      <c r="J37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416068378.630111</v>
      </c>
      <c r="K37" s="23">
        <f ca="1">IF(PaymentSchedule[[#This Row],[PMT NO]]&lt;&gt;"",SUM(INDEX(PaymentSchedule[INTEREST],1,1):PaymentSchedule[[#This Row],[INTEREST]]),"")</f>
        <v>8052706.06878076</v>
      </c>
    </row>
    <row r="38" spans="2:11">
      <c r="B38" s="24">
        <f>IF(LoanIsGood,IF(ROW()-ROW(PaymentSchedule[[#Headers],[PMT NO]])&gt;ScheduledNumberOfPayments,"",ROW()-ROW(PaymentSchedule[[#Headers],[PMT NO]])),"")</f>
        <v>22</v>
      </c>
      <c r="C38" s="22">
        <f>IF(PaymentSchedule[[#This Row],[PMT NO]]&lt;&gt;"",EOMONTH(LoanStartDate,ROW(PaymentSchedule[[#This Row],[PMT NO]])-ROW(PaymentSchedule[[#Headers],[PMT NO]])-2)+DAY(LoanStartDate),"")</f>
        <v>46296</v>
      </c>
      <c r="D38" s="23">
        <f>IF(PaymentSchedule[[#This Row],[PMT NO]]&lt;&gt;"",IF(ROW()-ROW(PaymentSchedule[[#Headers],[BEGINNING BALANCE]])=1,LoanAmount,INDEX(PaymentSchedule[ENDING BALANCE],ROW()-ROW(PaymentSchedule[[#Headers],[BEGINNING BALANCE]])-1)),"")</f>
        <v>416068378.630111</v>
      </c>
      <c r="E38" s="23">
        <f>IF(PaymentSchedule[[#This Row],[PMT NO]]&lt;&gt;"",ScheduledPayment,"")</f>
        <v>4380206.0685081</v>
      </c>
      <c r="F38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8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38" s="23">
        <f>IF(PaymentSchedule[[#This Row],[PMT NO]]&lt;&gt;"",PaymentSchedule[[#This Row],[TOTAL PAYMENT]]-PaymentSchedule[[#This Row],[INTEREST]],"")</f>
        <v>4033482.41964967</v>
      </c>
      <c r="I38" s="23">
        <f>IF(PaymentSchedule[[#This Row],[PMT NO]]&lt;&gt;"",PaymentSchedule[[#This Row],[BEGINNING BALANCE]]*(InterestRate/PaymentsPerYear),"")</f>
        <v>346723.648858426</v>
      </c>
      <c r="J38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412034896.210461</v>
      </c>
      <c r="K38" s="23">
        <f ca="1">IF(PaymentSchedule[[#This Row],[PMT NO]]&lt;&gt;"",SUM(INDEX(PaymentSchedule[INTEREST],1,1):PaymentSchedule[[#This Row],[INTEREST]]),"")</f>
        <v>8399429.71763918</v>
      </c>
    </row>
    <row r="39" spans="2:11">
      <c r="B39" s="21">
        <f>IF(LoanIsGood,IF(ROW()-ROW(PaymentSchedule[[#Headers],[PMT NO]])&gt;ScheduledNumberOfPayments,"",ROW()-ROW(PaymentSchedule[[#Headers],[PMT NO]])),"")</f>
        <v>23</v>
      </c>
      <c r="C39" s="25">
        <f>IF(PaymentSchedule[[#This Row],[PMT NO]]&lt;&gt;"",EOMONTH(LoanStartDate,ROW(PaymentSchedule[[#This Row],[PMT NO]])-ROW(PaymentSchedule[[#Headers],[PMT NO]])-2)+DAY(LoanStartDate),"")</f>
        <v>46327</v>
      </c>
      <c r="D39" s="26">
        <f>IF(PaymentSchedule[[#This Row],[PMT NO]]&lt;&gt;"",IF(ROW()-ROW(PaymentSchedule[[#Headers],[BEGINNING BALANCE]])=1,LoanAmount,INDEX(PaymentSchedule[ENDING BALANCE],ROW()-ROW(PaymentSchedule[[#Headers],[BEGINNING BALANCE]])-1)),"")</f>
        <v>412034896.210461</v>
      </c>
      <c r="E39" s="26">
        <f>IF(PaymentSchedule[[#This Row],[PMT NO]]&lt;&gt;"",ScheduledPayment,"")</f>
        <v>4380206.0685081</v>
      </c>
      <c r="F39" s="26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39" s="26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39" s="26">
        <f>IF(PaymentSchedule[[#This Row],[PMT NO]]&lt;&gt;"",PaymentSchedule[[#This Row],[TOTAL PAYMENT]]-PaymentSchedule[[#This Row],[INTEREST]],"")</f>
        <v>4036843.65499938</v>
      </c>
      <c r="I39" s="26">
        <f>IF(PaymentSchedule[[#This Row],[PMT NO]]&lt;&gt;"",PaymentSchedule[[#This Row],[BEGINNING BALANCE]]*(InterestRate/PaymentsPerYear),"")</f>
        <v>343362.413508718</v>
      </c>
      <c r="J39" s="26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407998052.555462</v>
      </c>
      <c r="K39" s="26">
        <f ca="1">IF(PaymentSchedule[[#This Row],[PMT NO]]&lt;&gt;"",SUM(INDEX(PaymentSchedule[INTEREST],1,1):PaymentSchedule[[#This Row],[INTEREST]]),"")</f>
        <v>8742792.1311479</v>
      </c>
    </row>
    <row r="40" spans="2:11">
      <c r="B40" s="24">
        <f>IF(LoanIsGood,IF(ROW()-ROW(PaymentSchedule[[#Headers],[PMT NO]])&gt;ScheduledNumberOfPayments,"",ROW()-ROW(PaymentSchedule[[#Headers],[PMT NO]])),"")</f>
        <v>24</v>
      </c>
      <c r="C40" s="22">
        <f>IF(PaymentSchedule[[#This Row],[PMT NO]]&lt;&gt;"",EOMONTH(LoanStartDate,ROW(PaymentSchedule[[#This Row],[PMT NO]])-ROW(PaymentSchedule[[#Headers],[PMT NO]])-2)+DAY(LoanStartDate),"")</f>
        <v>46357</v>
      </c>
      <c r="D40" s="23">
        <f>IF(PaymentSchedule[[#This Row],[PMT NO]]&lt;&gt;"",IF(ROW()-ROW(PaymentSchedule[[#Headers],[BEGINNING BALANCE]])=1,LoanAmount,INDEX(PaymentSchedule[ENDING BALANCE],ROW()-ROW(PaymentSchedule[[#Headers],[BEGINNING BALANCE]])-1)),"")</f>
        <v>407998052.555462</v>
      </c>
      <c r="E40" s="23">
        <f>IF(PaymentSchedule[[#This Row],[PMT NO]]&lt;&gt;"",ScheduledPayment,"")</f>
        <v>4380206.0685081</v>
      </c>
      <c r="F40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0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40" s="23">
        <f>IF(PaymentSchedule[[#This Row],[PMT NO]]&lt;&gt;"",PaymentSchedule[[#This Row],[TOTAL PAYMENT]]-PaymentSchedule[[#This Row],[INTEREST]],"")</f>
        <v>4040207.69137855</v>
      </c>
      <c r="I40" s="23">
        <f>IF(PaymentSchedule[[#This Row],[PMT NO]]&lt;&gt;"",PaymentSchedule[[#This Row],[BEGINNING BALANCE]]*(InterestRate/PaymentsPerYear),"")</f>
        <v>339998.377129551</v>
      </c>
      <c r="J40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403957844.864083</v>
      </c>
      <c r="K40" s="23">
        <f ca="1">IF(PaymentSchedule[[#This Row],[PMT NO]]&lt;&gt;"",SUM(INDEX(PaymentSchedule[INTEREST],1,1):PaymentSchedule[[#This Row],[INTEREST]]),"")</f>
        <v>9082790.50827745</v>
      </c>
    </row>
    <row r="41" spans="2:11">
      <c r="B41" s="24">
        <f>IF(LoanIsGood,IF(ROW()-ROW(PaymentSchedule[[#Headers],[PMT NO]])&gt;ScheduledNumberOfPayments,"",ROW()-ROW(PaymentSchedule[[#Headers],[PMT NO]])),"")</f>
        <v>25</v>
      </c>
      <c r="C41" s="22">
        <f>IF(PaymentSchedule[[#This Row],[PMT NO]]&lt;&gt;"",EOMONTH(LoanStartDate,ROW(PaymentSchedule[[#This Row],[PMT NO]])-ROW(PaymentSchedule[[#Headers],[PMT NO]])-2)+DAY(LoanStartDate),"")</f>
        <v>46388</v>
      </c>
      <c r="D41" s="23">
        <f>IF(PaymentSchedule[[#This Row],[PMT NO]]&lt;&gt;"",IF(ROW()-ROW(PaymentSchedule[[#Headers],[BEGINNING BALANCE]])=1,LoanAmount,INDEX(PaymentSchedule[ENDING BALANCE],ROW()-ROW(PaymentSchedule[[#Headers],[BEGINNING BALANCE]])-1)),"")</f>
        <v>403957844.864083</v>
      </c>
      <c r="E41" s="23">
        <f>IF(PaymentSchedule[[#This Row],[PMT NO]]&lt;&gt;"",ScheduledPayment,"")</f>
        <v>4380206.0685081</v>
      </c>
      <c r="F41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1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41" s="23">
        <f>IF(PaymentSchedule[[#This Row],[PMT NO]]&lt;&gt;"",PaymentSchedule[[#This Row],[TOTAL PAYMENT]]-PaymentSchedule[[#This Row],[INTEREST]],"")</f>
        <v>4043574.53112136</v>
      </c>
      <c r="I41" s="23">
        <f>IF(PaymentSchedule[[#This Row],[PMT NO]]&lt;&gt;"",PaymentSchedule[[#This Row],[BEGINNING BALANCE]]*(InterestRate/PaymentsPerYear),"")</f>
        <v>336631.537386736</v>
      </c>
      <c r="J41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399914270.332962</v>
      </c>
      <c r="K41" s="23">
        <f ca="1">IF(PaymentSchedule[[#This Row],[PMT NO]]&lt;&gt;"",SUM(INDEX(PaymentSchedule[INTEREST],1,1):PaymentSchedule[[#This Row],[INTEREST]]),"")</f>
        <v>9419422.04566419</v>
      </c>
    </row>
    <row r="42" spans="2:11">
      <c r="B42" s="24">
        <f>IF(LoanIsGood,IF(ROW()-ROW(PaymentSchedule[[#Headers],[PMT NO]])&gt;ScheduledNumberOfPayments,"",ROW()-ROW(PaymentSchedule[[#Headers],[PMT NO]])),"")</f>
        <v>26</v>
      </c>
      <c r="C42" s="22">
        <f>IF(PaymentSchedule[[#This Row],[PMT NO]]&lt;&gt;"",EOMONTH(LoanStartDate,ROW(PaymentSchedule[[#This Row],[PMT NO]])-ROW(PaymentSchedule[[#Headers],[PMT NO]])-2)+DAY(LoanStartDate),"")</f>
        <v>46419</v>
      </c>
      <c r="D42" s="23">
        <f>IF(PaymentSchedule[[#This Row],[PMT NO]]&lt;&gt;"",IF(ROW()-ROW(PaymentSchedule[[#Headers],[BEGINNING BALANCE]])=1,LoanAmount,INDEX(PaymentSchedule[ENDING BALANCE],ROW()-ROW(PaymentSchedule[[#Headers],[BEGINNING BALANCE]])-1)),"")</f>
        <v>399914270.332962</v>
      </c>
      <c r="E42" s="23">
        <f>IF(PaymentSchedule[[#This Row],[PMT NO]]&lt;&gt;"",ScheduledPayment,"")</f>
        <v>4380206.0685081</v>
      </c>
      <c r="F42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2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42" s="23">
        <f>IF(PaymentSchedule[[#This Row],[PMT NO]]&lt;&gt;"",PaymentSchedule[[#This Row],[TOTAL PAYMENT]]-PaymentSchedule[[#This Row],[INTEREST]],"")</f>
        <v>4046944.17656396</v>
      </c>
      <c r="I42" s="23">
        <f>IF(PaymentSchedule[[#This Row],[PMT NO]]&lt;&gt;"",PaymentSchedule[[#This Row],[BEGINNING BALANCE]]*(InterestRate/PaymentsPerYear),"")</f>
        <v>333261.891944135</v>
      </c>
      <c r="J42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395867326.156398</v>
      </c>
      <c r="K42" s="23">
        <f ca="1">IF(PaymentSchedule[[#This Row],[PMT NO]]&lt;&gt;"",SUM(INDEX(PaymentSchedule[INTEREST],1,1):PaymentSchedule[[#This Row],[INTEREST]]),"")</f>
        <v>9752683.93760832</v>
      </c>
    </row>
    <row r="43" spans="2:11">
      <c r="B43" s="24">
        <f>IF(LoanIsGood,IF(ROW()-ROW(PaymentSchedule[[#Headers],[PMT NO]])&gt;ScheduledNumberOfPayments,"",ROW()-ROW(PaymentSchedule[[#Headers],[PMT NO]])),"")</f>
        <v>27</v>
      </c>
      <c r="C43" s="22">
        <f>IF(PaymentSchedule[[#This Row],[PMT NO]]&lt;&gt;"",EOMONTH(LoanStartDate,ROW(PaymentSchedule[[#This Row],[PMT NO]])-ROW(PaymentSchedule[[#Headers],[PMT NO]])-2)+DAY(LoanStartDate),"")</f>
        <v>46447</v>
      </c>
      <c r="D43" s="23">
        <f>IF(PaymentSchedule[[#This Row],[PMT NO]]&lt;&gt;"",IF(ROW()-ROW(PaymentSchedule[[#Headers],[BEGINNING BALANCE]])=1,LoanAmount,INDEX(PaymentSchedule[ENDING BALANCE],ROW()-ROW(PaymentSchedule[[#Headers],[BEGINNING BALANCE]])-1)),"")</f>
        <v>395867326.156398</v>
      </c>
      <c r="E43" s="23">
        <f>IF(PaymentSchedule[[#This Row],[PMT NO]]&lt;&gt;"",ScheduledPayment,"")</f>
        <v>4380206.0685081</v>
      </c>
      <c r="F43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3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43" s="23">
        <f>IF(PaymentSchedule[[#This Row],[PMT NO]]&lt;&gt;"",PaymentSchedule[[#This Row],[TOTAL PAYMENT]]-PaymentSchedule[[#This Row],[INTEREST]],"")</f>
        <v>4050316.63004443</v>
      </c>
      <c r="I43" s="23">
        <f>IF(PaymentSchedule[[#This Row],[PMT NO]]&lt;&gt;"",PaymentSchedule[[#This Row],[BEGINNING BALANCE]]*(InterestRate/PaymentsPerYear),"")</f>
        <v>329889.438463665</v>
      </c>
      <c r="J43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391817009.526353</v>
      </c>
      <c r="K43" s="23">
        <f ca="1">IF(PaymentSchedule[[#This Row],[PMT NO]]&lt;&gt;"",SUM(INDEX(PaymentSchedule[INTEREST],1,1):PaymentSchedule[[#This Row],[INTEREST]]),"")</f>
        <v>10082573.376072</v>
      </c>
    </row>
    <row r="44" spans="2:11">
      <c r="B44" s="24">
        <f>IF(LoanIsGood,IF(ROW()-ROW(PaymentSchedule[[#Headers],[PMT NO]])&gt;ScheduledNumberOfPayments,"",ROW()-ROW(PaymentSchedule[[#Headers],[PMT NO]])),"")</f>
        <v>28</v>
      </c>
      <c r="C44" s="22">
        <f>IF(PaymentSchedule[[#This Row],[PMT NO]]&lt;&gt;"",EOMONTH(LoanStartDate,ROW(PaymentSchedule[[#This Row],[PMT NO]])-ROW(PaymentSchedule[[#Headers],[PMT NO]])-2)+DAY(LoanStartDate),"")</f>
        <v>46478</v>
      </c>
      <c r="D44" s="23">
        <f>IF(PaymentSchedule[[#This Row],[PMT NO]]&lt;&gt;"",IF(ROW()-ROW(PaymentSchedule[[#Headers],[BEGINNING BALANCE]])=1,LoanAmount,INDEX(PaymentSchedule[ENDING BALANCE],ROW()-ROW(PaymentSchedule[[#Headers],[BEGINNING BALANCE]])-1)),"")</f>
        <v>391817009.526353</v>
      </c>
      <c r="E44" s="23">
        <f>IF(PaymentSchedule[[#This Row],[PMT NO]]&lt;&gt;"",ScheduledPayment,"")</f>
        <v>4380206.0685081</v>
      </c>
      <c r="F44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4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44" s="23">
        <f>IF(PaymentSchedule[[#This Row],[PMT NO]]&lt;&gt;"",PaymentSchedule[[#This Row],[TOTAL PAYMENT]]-PaymentSchedule[[#This Row],[INTEREST]],"")</f>
        <v>4053691.8939028</v>
      </c>
      <c r="I44" s="23">
        <f>IF(PaymentSchedule[[#This Row],[PMT NO]]&lt;&gt;"",PaymentSchedule[[#This Row],[BEGINNING BALANCE]]*(InterestRate/PaymentsPerYear),"")</f>
        <v>326514.174605294</v>
      </c>
      <c r="J44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387763317.632451</v>
      </c>
      <c r="K44" s="23">
        <f ca="1">IF(PaymentSchedule[[#This Row],[PMT NO]]&lt;&gt;"",SUM(INDEX(PaymentSchedule[INTEREST],1,1):PaymentSchedule[[#This Row],[INTEREST]]),"")</f>
        <v>10409087.5506773</v>
      </c>
    </row>
    <row r="45" spans="2:11">
      <c r="B45" s="24">
        <f>IF(LoanIsGood,IF(ROW()-ROW(PaymentSchedule[[#Headers],[PMT NO]])&gt;ScheduledNumberOfPayments,"",ROW()-ROW(PaymentSchedule[[#Headers],[PMT NO]])),"")</f>
        <v>29</v>
      </c>
      <c r="C45" s="22">
        <f>IF(PaymentSchedule[[#This Row],[PMT NO]]&lt;&gt;"",EOMONTH(LoanStartDate,ROW(PaymentSchedule[[#This Row],[PMT NO]])-ROW(PaymentSchedule[[#Headers],[PMT NO]])-2)+DAY(LoanStartDate),"")</f>
        <v>46508</v>
      </c>
      <c r="D45" s="23">
        <f>IF(PaymentSchedule[[#This Row],[PMT NO]]&lt;&gt;"",IF(ROW()-ROW(PaymentSchedule[[#Headers],[BEGINNING BALANCE]])=1,LoanAmount,INDEX(PaymentSchedule[ENDING BALANCE],ROW()-ROW(PaymentSchedule[[#Headers],[BEGINNING BALANCE]])-1)),"")</f>
        <v>387763317.632451</v>
      </c>
      <c r="E45" s="23">
        <f>IF(PaymentSchedule[[#This Row],[PMT NO]]&lt;&gt;"",ScheduledPayment,"")</f>
        <v>4380206.0685081</v>
      </c>
      <c r="F45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5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45" s="23">
        <f>IF(PaymentSchedule[[#This Row],[PMT NO]]&lt;&gt;"",PaymentSchedule[[#This Row],[TOTAL PAYMENT]]-PaymentSchedule[[#This Row],[INTEREST]],"")</f>
        <v>4057069.97048106</v>
      </c>
      <c r="I45" s="23">
        <f>IF(PaymentSchedule[[#This Row],[PMT NO]]&lt;&gt;"",PaymentSchedule[[#This Row],[BEGINNING BALANCE]]*(InterestRate/PaymentsPerYear),"")</f>
        <v>323136.098027042</v>
      </c>
      <c r="J45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383706247.66197</v>
      </c>
      <c r="K45" s="23">
        <f ca="1">IF(PaymentSchedule[[#This Row],[PMT NO]]&lt;&gt;"",SUM(INDEX(PaymentSchedule[INTEREST],1,1):PaymentSchedule[[#This Row],[INTEREST]]),"")</f>
        <v>10732223.6487043</v>
      </c>
    </row>
    <row r="46" spans="2:11">
      <c r="B46" s="24">
        <f>IF(LoanIsGood,IF(ROW()-ROW(PaymentSchedule[[#Headers],[PMT NO]])&gt;ScheduledNumberOfPayments,"",ROW()-ROW(PaymentSchedule[[#Headers],[PMT NO]])),"")</f>
        <v>30</v>
      </c>
      <c r="C46" s="22">
        <f>IF(PaymentSchedule[[#This Row],[PMT NO]]&lt;&gt;"",EOMONTH(LoanStartDate,ROW(PaymentSchedule[[#This Row],[PMT NO]])-ROW(PaymentSchedule[[#Headers],[PMT NO]])-2)+DAY(LoanStartDate),"")</f>
        <v>46539</v>
      </c>
      <c r="D46" s="23">
        <f>IF(PaymentSchedule[[#This Row],[PMT NO]]&lt;&gt;"",IF(ROW()-ROW(PaymentSchedule[[#Headers],[BEGINNING BALANCE]])=1,LoanAmount,INDEX(PaymentSchedule[ENDING BALANCE],ROW()-ROW(PaymentSchedule[[#Headers],[BEGINNING BALANCE]])-1)),"")</f>
        <v>383706247.66197</v>
      </c>
      <c r="E46" s="23">
        <f>IF(PaymentSchedule[[#This Row],[PMT NO]]&lt;&gt;"",ScheduledPayment,"")</f>
        <v>4380206.0685081</v>
      </c>
      <c r="F46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6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46" s="23">
        <f>IF(PaymentSchedule[[#This Row],[PMT NO]]&lt;&gt;"",PaymentSchedule[[#This Row],[TOTAL PAYMENT]]-PaymentSchedule[[#This Row],[INTEREST]],"")</f>
        <v>4060450.86212312</v>
      </c>
      <c r="I46" s="23">
        <f>IF(PaymentSchedule[[#This Row],[PMT NO]]&lt;&gt;"",PaymentSchedule[[#This Row],[BEGINNING BALANCE]]*(InterestRate/PaymentsPerYear),"")</f>
        <v>319755.206384975</v>
      </c>
      <c r="J46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379645796.799846</v>
      </c>
      <c r="K46" s="23">
        <f ca="1">IF(PaymentSchedule[[#This Row],[PMT NO]]&lt;&gt;"",SUM(INDEX(PaymentSchedule[INTEREST],1,1):PaymentSchedule[[#This Row],[INTEREST]]),"")</f>
        <v>11051978.8550893</v>
      </c>
    </row>
    <row r="47" spans="2:11">
      <c r="B47" s="24">
        <f>IF(LoanIsGood,IF(ROW()-ROW(PaymentSchedule[[#Headers],[PMT NO]])&gt;ScheduledNumberOfPayments,"",ROW()-ROW(PaymentSchedule[[#Headers],[PMT NO]])),"")</f>
        <v>31</v>
      </c>
      <c r="C47" s="22">
        <f>IF(PaymentSchedule[[#This Row],[PMT NO]]&lt;&gt;"",EOMONTH(LoanStartDate,ROW(PaymentSchedule[[#This Row],[PMT NO]])-ROW(PaymentSchedule[[#Headers],[PMT NO]])-2)+DAY(LoanStartDate),"")</f>
        <v>46569</v>
      </c>
      <c r="D47" s="23">
        <f>IF(PaymentSchedule[[#This Row],[PMT NO]]&lt;&gt;"",IF(ROW()-ROW(PaymentSchedule[[#Headers],[BEGINNING BALANCE]])=1,LoanAmount,INDEX(PaymentSchedule[ENDING BALANCE],ROW()-ROW(PaymentSchedule[[#Headers],[BEGINNING BALANCE]])-1)),"")</f>
        <v>379645796.799846</v>
      </c>
      <c r="E47" s="23">
        <f>IF(PaymentSchedule[[#This Row],[PMT NO]]&lt;&gt;"",ScheduledPayment,"")</f>
        <v>4380206.0685081</v>
      </c>
      <c r="F47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7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47" s="23">
        <f>IF(PaymentSchedule[[#This Row],[PMT NO]]&lt;&gt;"",PaymentSchedule[[#This Row],[TOTAL PAYMENT]]-PaymentSchedule[[#This Row],[INTEREST]],"")</f>
        <v>4063834.57117489</v>
      </c>
      <c r="I47" s="23">
        <f>IF(PaymentSchedule[[#This Row],[PMT NO]]&lt;&gt;"",PaymentSchedule[[#This Row],[BEGINNING BALANCE]]*(InterestRate/PaymentsPerYear),"")</f>
        <v>316371.497333205</v>
      </c>
      <c r="J47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375581962.228671</v>
      </c>
      <c r="K47" s="23">
        <f ca="1">IF(PaymentSchedule[[#This Row],[PMT NO]]&lt;&gt;"",SUM(INDEX(PaymentSchedule[INTEREST],1,1):PaymentSchedule[[#This Row],[INTEREST]]),"")</f>
        <v>11368350.3524225</v>
      </c>
    </row>
    <row r="48" spans="2:11">
      <c r="B48" s="24">
        <f>IF(LoanIsGood,IF(ROW()-ROW(PaymentSchedule[[#Headers],[PMT NO]])&gt;ScheduledNumberOfPayments,"",ROW()-ROW(PaymentSchedule[[#Headers],[PMT NO]])),"")</f>
        <v>32</v>
      </c>
      <c r="C48" s="22">
        <f>IF(PaymentSchedule[[#This Row],[PMT NO]]&lt;&gt;"",EOMONTH(LoanStartDate,ROW(PaymentSchedule[[#This Row],[PMT NO]])-ROW(PaymentSchedule[[#Headers],[PMT NO]])-2)+DAY(LoanStartDate),"")</f>
        <v>46600</v>
      </c>
      <c r="D48" s="23">
        <f>IF(PaymentSchedule[[#This Row],[PMT NO]]&lt;&gt;"",IF(ROW()-ROW(PaymentSchedule[[#Headers],[BEGINNING BALANCE]])=1,LoanAmount,INDEX(PaymentSchedule[ENDING BALANCE],ROW()-ROW(PaymentSchedule[[#Headers],[BEGINNING BALANCE]])-1)),"")</f>
        <v>375581962.228671</v>
      </c>
      <c r="E48" s="23">
        <f>IF(PaymentSchedule[[#This Row],[PMT NO]]&lt;&gt;"",ScheduledPayment,"")</f>
        <v>4380206.0685081</v>
      </c>
      <c r="F48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8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48" s="23">
        <f>IF(PaymentSchedule[[#This Row],[PMT NO]]&lt;&gt;"",PaymentSchedule[[#This Row],[TOTAL PAYMENT]]-PaymentSchedule[[#This Row],[INTEREST]],"")</f>
        <v>4067221.0999842</v>
      </c>
      <c r="I48" s="23">
        <f>IF(PaymentSchedule[[#This Row],[PMT NO]]&lt;&gt;"",PaymentSchedule[[#This Row],[BEGINNING BALANCE]]*(InterestRate/PaymentsPerYear),"")</f>
        <v>312984.968523893</v>
      </c>
      <c r="J48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371514741.128687</v>
      </c>
      <c r="K48" s="23">
        <f ca="1">IF(PaymentSchedule[[#This Row],[PMT NO]]&lt;&gt;"",SUM(INDEX(PaymentSchedule[INTEREST],1,1):PaymentSchedule[[#This Row],[INTEREST]]),"")</f>
        <v>11681335.3209464</v>
      </c>
    </row>
    <row r="49" spans="2:11">
      <c r="B49" s="24">
        <f>IF(LoanIsGood,IF(ROW()-ROW(PaymentSchedule[[#Headers],[PMT NO]])&gt;ScheduledNumberOfPayments,"",ROW()-ROW(PaymentSchedule[[#Headers],[PMT NO]])),"")</f>
        <v>33</v>
      </c>
      <c r="C49" s="22">
        <f>IF(PaymentSchedule[[#This Row],[PMT NO]]&lt;&gt;"",EOMONTH(LoanStartDate,ROW(PaymentSchedule[[#This Row],[PMT NO]])-ROW(PaymentSchedule[[#Headers],[PMT NO]])-2)+DAY(LoanStartDate),"")</f>
        <v>46631</v>
      </c>
      <c r="D49" s="23">
        <f>IF(PaymentSchedule[[#This Row],[PMT NO]]&lt;&gt;"",IF(ROW()-ROW(PaymentSchedule[[#Headers],[BEGINNING BALANCE]])=1,LoanAmount,INDEX(PaymentSchedule[ENDING BALANCE],ROW()-ROW(PaymentSchedule[[#Headers],[BEGINNING BALANCE]])-1)),"")</f>
        <v>371514741.128687</v>
      </c>
      <c r="E49" s="23">
        <f>IF(PaymentSchedule[[#This Row],[PMT NO]]&lt;&gt;"",ScheduledPayment,"")</f>
        <v>4380206.0685081</v>
      </c>
      <c r="F49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49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49" s="23">
        <f>IF(PaymentSchedule[[#This Row],[PMT NO]]&lt;&gt;"",PaymentSchedule[[#This Row],[TOTAL PAYMENT]]-PaymentSchedule[[#This Row],[INTEREST]],"")</f>
        <v>4070610.45090086</v>
      </c>
      <c r="I49" s="23">
        <f>IF(PaymentSchedule[[#This Row],[PMT NO]]&lt;&gt;"",PaymentSchedule[[#This Row],[BEGINNING BALANCE]]*(InterestRate/PaymentsPerYear),"")</f>
        <v>309595.617607239</v>
      </c>
      <c r="J49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367444130.677786</v>
      </c>
      <c r="K49" s="23">
        <f ca="1">IF(PaymentSchedule[[#This Row],[PMT NO]]&lt;&gt;"",SUM(INDEX(PaymentSchedule[INTEREST],1,1):PaymentSchedule[[#This Row],[INTEREST]]),"")</f>
        <v>11990930.9385536</v>
      </c>
    </row>
    <row r="50" spans="2:11">
      <c r="B50" s="24">
        <f>IF(LoanIsGood,IF(ROW()-ROW(PaymentSchedule[[#Headers],[PMT NO]])&gt;ScheduledNumberOfPayments,"",ROW()-ROW(PaymentSchedule[[#Headers],[PMT NO]])),"")</f>
        <v>34</v>
      </c>
      <c r="C50" s="22">
        <f>IF(PaymentSchedule[[#This Row],[PMT NO]]&lt;&gt;"",EOMONTH(LoanStartDate,ROW(PaymentSchedule[[#This Row],[PMT NO]])-ROW(PaymentSchedule[[#Headers],[PMT NO]])-2)+DAY(LoanStartDate),"")</f>
        <v>46661</v>
      </c>
      <c r="D50" s="23">
        <f>IF(PaymentSchedule[[#This Row],[PMT NO]]&lt;&gt;"",IF(ROW()-ROW(PaymentSchedule[[#Headers],[BEGINNING BALANCE]])=1,LoanAmount,INDEX(PaymentSchedule[ENDING BALANCE],ROW()-ROW(PaymentSchedule[[#Headers],[BEGINNING BALANCE]])-1)),"")</f>
        <v>367444130.677786</v>
      </c>
      <c r="E50" s="23">
        <f>IF(PaymentSchedule[[#This Row],[PMT NO]]&lt;&gt;"",ScheduledPayment,"")</f>
        <v>4380206.0685081</v>
      </c>
      <c r="F50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0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50" s="23">
        <f>IF(PaymentSchedule[[#This Row],[PMT NO]]&lt;&gt;"",PaymentSchedule[[#This Row],[TOTAL PAYMENT]]-PaymentSchedule[[#This Row],[INTEREST]],"")</f>
        <v>4074002.62627661</v>
      </c>
      <c r="I50" s="23">
        <f>IF(PaymentSchedule[[#This Row],[PMT NO]]&lt;&gt;"",PaymentSchedule[[#This Row],[BEGINNING BALANCE]]*(InterestRate/PaymentsPerYear),"")</f>
        <v>306203.442231489</v>
      </c>
      <c r="J50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363370128.05151</v>
      </c>
      <c r="K50" s="23">
        <f ca="1">IF(PaymentSchedule[[#This Row],[PMT NO]]&lt;&gt;"",SUM(INDEX(PaymentSchedule[INTEREST],1,1):PaymentSchedule[[#This Row],[INTEREST]]),"")</f>
        <v>12297134.3807851</v>
      </c>
    </row>
    <row r="51" spans="2:11">
      <c r="B51" s="24">
        <f>IF(LoanIsGood,IF(ROW()-ROW(PaymentSchedule[[#Headers],[PMT NO]])&gt;ScheduledNumberOfPayments,"",ROW()-ROW(PaymentSchedule[[#Headers],[PMT NO]])),"")</f>
        <v>35</v>
      </c>
      <c r="C51" s="22">
        <f>IF(PaymentSchedule[[#This Row],[PMT NO]]&lt;&gt;"",EOMONTH(LoanStartDate,ROW(PaymentSchedule[[#This Row],[PMT NO]])-ROW(PaymentSchedule[[#Headers],[PMT NO]])-2)+DAY(LoanStartDate),"")</f>
        <v>46692</v>
      </c>
      <c r="D51" s="23">
        <f>IF(PaymentSchedule[[#This Row],[PMT NO]]&lt;&gt;"",IF(ROW()-ROW(PaymentSchedule[[#Headers],[BEGINNING BALANCE]])=1,LoanAmount,INDEX(PaymentSchedule[ENDING BALANCE],ROW()-ROW(PaymentSchedule[[#Headers],[BEGINNING BALANCE]])-1)),"")</f>
        <v>363370128.05151</v>
      </c>
      <c r="E51" s="23">
        <f>IF(PaymentSchedule[[#This Row],[PMT NO]]&lt;&gt;"",ScheduledPayment,"")</f>
        <v>4380206.0685081</v>
      </c>
      <c r="F51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1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51" s="23">
        <f>IF(PaymentSchedule[[#This Row],[PMT NO]]&lt;&gt;"",PaymentSchedule[[#This Row],[TOTAL PAYMENT]]-PaymentSchedule[[#This Row],[INTEREST]],"")</f>
        <v>4077397.62846517</v>
      </c>
      <c r="I51" s="23">
        <f>IF(PaymentSchedule[[#This Row],[PMT NO]]&lt;&gt;"",PaymentSchedule[[#This Row],[BEGINNING BALANCE]]*(InterestRate/PaymentsPerYear),"")</f>
        <v>302808.440042925</v>
      </c>
      <c r="J51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359292730.423045</v>
      </c>
      <c r="K51" s="23">
        <f ca="1">IF(PaymentSchedule[[#This Row],[PMT NO]]&lt;&gt;"",SUM(INDEX(PaymentSchedule[INTEREST],1,1):PaymentSchedule[[#This Row],[INTEREST]]),"")</f>
        <v>12599942.820828</v>
      </c>
    </row>
    <row r="52" spans="2:11">
      <c r="B52" s="24">
        <f>IF(LoanIsGood,IF(ROW()-ROW(PaymentSchedule[[#Headers],[PMT NO]])&gt;ScheduledNumberOfPayments,"",ROW()-ROW(PaymentSchedule[[#Headers],[PMT NO]])),"")</f>
        <v>36</v>
      </c>
      <c r="C52" s="22">
        <f>IF(PaymentSchedule[[#This Row],[PMT NO]]&lt;&gt;"",EOMONTH(LoanStartDate,ROW(PaymentSchedule[[#This Row],[PMT NO]])-ROW(PaymentSchedule[[#Headers],[PMT NO]])-2)+DAY(LoanStartDate),"")</f>
        <v>46722</v>
      </c>
      <c r="D52" s="23">
        <f>IF(PaymentSchedule[[#This Row],[PMT NO]]&lt;&gt;"",IF(ROW()-ROW(PaymentSchedule[[#Headers],[BEGINNING BALANCE]])=1,LoanAmount,INDEX(PaymentSchedule[ENDING BALANCE],ROW()-ROW(PaymentSchedule[[#Headers],[BEGINNING BALANCE]])-1)),"")</f>
        <v>359292730.423045</v>
      </c>
      <c r="E52" s="23">
        <f>IF(PaymentSchedule[[#This Row],[PMT NO]]&lt;&gt;"",ScheduledPayment,"")</f>
        <v>4380206.0685081</v>
      </c>
      <c r="F52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2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52" s="23">
        <f>IF(PaymentSchedule[[#This Row],[PMT NO]]&lt;&gt;"",PaymentSchedule[[#This Row],[TOTAL PAYMENT]]-PaymentSchedule[[#This Row],[INTEREST]],"")</f>
        <v>4080795.45982223</v>
      </c>
      <c r="I52" s="23">
        <f>IF(PaymentSchedule[[#This Row],[PMT NO]]&lt;&gt;"",PaymentSchedule[[#This Row],[BEGINNING BALANCE]]*(InterestRate/PaymentsPerYear),"")</f>
        <v>299410.608685871</v>
      </c>
      <c r="J52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355211934.963222</v>
      </c>
      <c r="K52" s="23">
        <f ca="1">IF(PaymentSchedule[[#This Row],[PMT NO]]&lt;&gt;"",SUM(INDEX(PaymentSchedule[INTEREST],1,1):PaymentSchedule[[#This Row],[INTEREST]]),"")</f>
        <v>12899353.4295139</v>
      </c>
    </row>
    <row r="53" spans="2:11">
      <c r="B53" s="24">
        <f>IF(LoanIsGood,IF(ROW()-ROW(PaymentSchedule[[#Headers],[PMT NO]])&gt;ScheduledNumberOfPayments,"",ROW()-ROW(PaymentSchedule[[#Headers],[PMT NO]])),"")</f>
        <v>37</v>
      </c>
      <c r="C53" s="22">
        <f>IF(PaymentSchedule[[#This Row],[PMT NO]]&lt;&gt;"",EOMONTH(LoanStartDate,ROW(PaymentSchedule[[#This Row],[PMT NO]])-ROW(PaymentSchedule[[#Headers],[PMT NO]])-2)+DAY(LoanStartDate),"")</f>
        <v>46753</v>
      </c>
      <c r="D53" s="23">
        <f>IF(PaymentSchedule[[#This Row],[PMT NO]]&lt;&gt;"",IF(ROW()-ROW(PaymentSchedule[[#Headers],[BEGINNING BALANCE]])=1,LoanAmount,INDEX(PaymentSchedule[ENDING BALANCE],ROW()-ROW(PaymentSchedule[[#Headers],[BEGINNING BALANCE]])-1)),"")</f>
        <v>355211934.963222</v>
      </c>
      <c r="E53" s="23">
        <f>IF(PaymentSchedule[[#This Row],[PMT NO]]&lt;&gt;"",ScheduledPayment,"")</f>
        <v>4380206.0685081</v>
      </c>
      <c r="F53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3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53" s="23">
        <f>IF(PaymentSchedule[[#This Row],[PMT NO]]&lt;&gt;"",PaymentSchedule[[#This Row],[TOTAL PAYMENT]]-PaymentSchedule[[#This Row],[INTEREST]],"")</f>
        <v>4084196.12270541</v>
      </c>
      <c r="I53" s="23">
        <f>IF(PaymentSchedule[[#This Row],[PMT NO]]&lt;&gt;"",PaymentSchedule[[#This Row],[BEGINNING BALANCE]]*(InterestRate/PaymentsPerYear),"")</f>
        <v>296009.945802685</v>
      </c>
      <c r="J53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351127738.840517</v>
      </c>
      <c r="K53" s="23">
        <f ca="1">IF(PaymentSchedule[[#This Row],[PMT NO]]&lt;&gt;"",SUM(INDEX(PaymentSchedule[INTEREST],1,1):PaymentSchedule[[#This Row],[INTEREST]]),"")</f>
        <v>13195363.3753166</v>
      </c>
    </row>
    <row r="54" spans="2:11">
      <c r="B54" s="24">
        <f>IF(LoanIsGood,IF(ROW()-ROW(PaymentSchedule[[#Headers],[PMT NO]])&gt;ScheduledNumberOfPayments,"",ROW()-ROW(PaymentSchedule[[#Headers],[PMT NO]])),"")</f>
        <v>38</v>
      </c>
      <c r="C54" s="22">
        <f>IF(PaymentSchedule[[#This Row],[PMT NO]]&lt;&gt;"",EOMONTH(LoanStartDate,ROW(PaymentSchedule[[#This Row],[PMT NO]])-ROW(PaymentSchedule[[#Headers],[PMT NO]])-2)+DAY(LoanStartDate),"")</f>
        <v>46784</v>
      </c>
      <c r="D54" s="23">
        <f>IF(PaymentSchedule[[#This Row],[PMT NO]]&lt;&gt;"",IF(ROW()-ROW(PaymentSchedule[[#Headers],[BEGINNING BALANCE]])=1,LoanAmount,INDEX(PaymentSchedule[ENDING BALANCE],ROW()-ROW(PaymentSchedule[[#Headers],[BEGINNING BALANCE]])-1)),"")</f>
        <v>351127738.840517</v>
      </c>
      <c r="E54" s="23">
        <f>IF(PaymentSchedule[[#This Row],[PMT NO]]&lt;&gt;"",ScheduledPayment,"")</f>
        <v>4380206.0685081</v>
      </c>
      <c r="F54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4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54" s="23">
        <f>IF(PaymentSchedule[[#This Row],[PMT NO]]&lt;&gt;"",PaymentSchedule[[#This Row],[TOTAL PAYMENT]]-PaymentSchedule[[#This Row],[INTEREST]],"")</f>
        <v>4087599.61947433</v>
      </c>
      <c r="I54" s="23">
        <f>IF(PaymentSchedule[[#This Row],[PMT NO]]&lt;&gt;"",PaymentSchedule[[#This Row],[BEGINNING BALANCE]]*(InterestRate/PaymentsPerYear),"")</f>
        <v>292606.449033764</v>
      </c>
      <c r="J54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347040139.221043</v>
      </c>
      <c r="K54" s="23">
        <f ca="1">IF(PaymentSchedule[[#This Row],[PMT NO]]&lt;&gt;"",SUM(INDEX(PaymentSchedule[INTEREST],1,1):PaymentSchedule[[#This Row],[INTEREST]]),"")</f>
        <v>13487969.8243504</v>
      </c>
    </row>
    <row r="55" spans="2:11">
      <c r="B55" s="24">
        <f>IF(LoanIsGood,IF(ROW()-ROW(PaymentSchedule[[#Headers],[PMT NO]])&gt;ScheduledNumberOfPayments,"",ROW()-ROW(PaymentSchedule[[#Headers],[PMT NO]])),"")</f>
        <v>39</v>
      </c>
      <c r="C55" s="22">
        <f>IF(PaymentSchedule[[#This Row],[PMT NO]]&lt;&gt;"",EOMONTH(LoanStartDate,ROW(PaymentSchedule[[#This Row],[PMT NO]])-ROW(PaymentSchedule[[#Headers],[PMT NO]])-2)+DAY(LoanStartDate),"")</f>
        <v>46813</v>
      </c>
      <c r="D55" s="23">
        <f>IF(PaymentSchedule[[#This Row],[PMT NO]]&lt;&gt;"",IF(ROW()-ROW(PaymentSchedule[[#Headers],[BEGINNING BALANCE]])=1,LoanAmount,INDEX(PaymentSchedule[ENDING BALANCE],ROW()-ROW(PaymentSchedule[[#Headers],[BEGINNING BALANCE]])-1)),"")</f>
        <v>347040139.221043</v>
      </c>
      <c r="E55" s="23">
        <f>IF(PaymentSchedule[[#This Row],[PMT NO]]&lt;&gt;"",ScheduledPayment,"")</f>
        <v>4380206.0685081</v>
      </c>
      <c r="F55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5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55" s="23">
        <f>IF(PaymentSchedule[[#This Row],[PMT NO]]&lt;&gt;"",PaymentSchedule[[#This Row],[TOTAL PAYMENT]]-PaymentSchedule[[#This Row],[INTEREST]],"")</f>
        <v>4091005.95249056</v>
      </c>
      <c r="I55" s="23">
        <f>IF(PaymentSchedule[[#This Row],[PMT NO]]&lt;&gt;"",PaymentSchedule[[#This Row],[BEGINNING BALANCE]]*(InterestRate/PaymentsPerYear),"")</f>
        <v>289200.116017536</v>
      </c>
      <c r="J55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342949133.268552</v>
      </c>
      <c r="K55" s="23">
        <f ca="1">IF(PaymentSchedule[[#This Row],[PMT NO]]&lt;&gt;"",SUM(INDEX(PaymentSchedule[INTEREST],1,1):PaymentSchedule[[#This Row],[INTEREST]]),"")</f>
        <v>13777169.9403679</v>
      </c>
    </row>
    <row r="56" spans="2:11">
      <c r="B56" s="24">
        <f>IF(LoanIsGood,IF(ROW()-ROW(PaymentSchedule[[#Headers],[PMT NO]])&gt;ScheduledNumberOfPayments,"",ROW()-ROW(PaymentSchedule[[#Headers],[PMT NO]])),"")</f>
        <v>40</v>
      </c>
      <c r="C56" s="22">
        <f>IF(PaymentSchedule[[#This Row],[PMT NO]]&lt;&gt;"",EOMONTH(LoanStartDate,ROW(PaymentSchedule[[#This Row],[PMT NO]])-ROW(PaymentSchedule[[#Headers],[PMT NO]])-2)+DAY(LoanStartDate),"")</f>
        <v>46844</v>
      </c>
      <c r="D56" s="23">
        <f>IF(PaymentSchedule[[#This Row],[PMT NO]]&lt;&gt;"",IF(ROW()-ROW(PaymentSchedule[[#Headers],[BEGINNING BALANCE]])=1,LoanAmount,INDEX(PaymentSchedule[ENDING BALANCE],ROW()-ROW(PaymentSchedule[[#Headers],[BEGINNING BALANCE]])-1)),"")</f>
        <v>342949133.268552</v>
      </c>
      <c r="E56" s="23">
        <f>IF(PaymentSchedule[[#This Row],[PMT NO]]&lt;&gt;"",ScheduledPayment,"")</f>
        <v>4380206.0685081</v>
      </c>
      <c r="F56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6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56" s="23">
        <f>IF(PaymentSchedule[[#This Row],[PMT NO]]&lt;&gt;"",PaymentSchedule[[#This Row],[TOTAL PAYMENT]]-PaymentSchedule[[#This Row],[INTEREST]],"")</f>
        <v>4094415.12411764</v>
      </c>
      <c r="I56" s="23">
        <f>IF(PaymentSchedule[[#This Row],[PMT NO]]&lt;&gt;"",PaymentSchedule[[#This Row],[BEGINNING BALANCE]]*(InterestRate/PaymentsPerYear),"")</f>
        <v>285790.94439046</v>
      </c>
      <c r="J56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338854718.144434</v>
      </c>
      <c r="K56" s="23">
        <f ca="1">IF(PaymentSchedule[[#This Row],[PMT NO]]&lt;&gt;"",SUM(INDEX(PaymentSchedule[INTEREST],1,1):PaymentSchedule[[#This Row],[INTEREST]]),"")</f>
        <v>14062960.8847584</v>
      </c>
    </row>
    <row r="57" spans="2:11">
      <c r="B57" s="24">
        <f>IF(LoanIsGood,IF(ROW()-ROW(PaymentSchedule[[#Headers],[PMT NO]])&gt;ScheduledNumberOfPayments,"",ROW()-ROW(PaymentSchedule[[#Headers],[PMT NO]])),"")</f>
        <v>41</v>
      </c>
      <c r="C57" s="22">
        <f>IF(PaymentSchedule[[#This Row],[PMT NO]]&lt;&gt;"",EOMONTH(LoanStartDate,ROW(PaymentSchedule[[#This Row],[PMT NO]])-ROW(PaymentSchedule[[#Headers],[PMT NO]])-2)+DAY(LoanStartDate),"")</f>
        <v>46874</v>
      </c>
      <c r="D57" s="23">
        <f>IF(PaymentSchedule[[#This Row],[PMT NO]]&lt;&gt;"",IF(ROW()-ROW(PaymentSchedule[[#Headers],[BEGINNING BALANCE]])=1,LoanAmount,INDEX(PaymentSchedule[ENDING BALANCE],ROW()-ROW(PaymentSchedule[[#Headers],[BEGINNING BALANCE]])-1)),"")</f>
        <v>338854718.144434</v>
      </c>
      <c r="E57" s="23">
        <f>IF(PaymentSchedule[[#This Row],[PMT NO]]&lt;&gt;"",ScheduledPayment,"")</f>
        <v>4380206.0685081</v>
      </c>
      <c r="F57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7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57" s="23">
        <f>IF(PaymentSchedule[[#This Row],[PMT NO]]&lt;&gt;"",PaymentSchedule[[#This Row],[TOTAL PAYMENT]]-PaymentSchedule[[#This Row],[INTEREST]],"")</f>
        <v>4097827.13672107</v>
      </c>
      <c r="I57" s="23">
        <f>IF(PaymentSchedule[[#This Row],[PMT NO]]&lt;&gt;"",PaymentSchedule[[#This Row],[BEGINNING BALANCE]]*(InterestRate/PaymentsPerYear),"")</f>
        <v>282378.931787029</v>
      </c>
      <c r="J57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334756891.007713</v>
      </c>
      <c r="K57" s="23">
        <f ca="1">IF(PaymentSchedule[[#This Row],[PMT NO]]&lt;&gt;"",SUM(INDEX(PaymentSchedule[INTEREST],1,1):PaymentSchedule[[#This Row],[INTEREST]]),"")</f>
        <v>14345339.8165454</v>
      </c>
    </row>
    <row r="58" spans="2:11">
      <c r="B58" s="24">
        <f>IF(LoanIsGood,IF(ROW()-ROW(PaymentSchedule[[#Headers],[PMT NO]])&gt;ScheduledNumberOfPayments,"",ROW()-ROW(PaymentSchedule[[#Headers],[PMT NO]])),"")</f>
        <v>42</v>
      </c>
      <c r="C58" s="22">
        <f>IF(PaymentSchedule[[#This Row],[PMT NO]]&lt;&gt;"",EOMONTH(LoanStartDate,ROW(PaymentSchedule[[#This Row],[PMT NO]])-ROW(PaymentSchedule[[#Headers],[PMT NO]])-2)+DAY(LoanStartDate),"")</f>
        <v>46905</v>
      </c>
      <c r="D58" s="23">
        <f>IF(PaymentSchedule[[#This Row],[PMT NO]]&lt;&gt;"",IF(ROW()-ROW(PaymentSchedule[[#Headers],[BEGINNING BALANCE]])=1,LoanAmount,INDEX(PaymentSchedule[ENDING BALANCE],ROW()-ROW(PaymentSchedule[[#Headers],[BEGINNING BALANCE]])-1)),"")</f>
        <v>334756891.007713</v>
      </c>
      <c r="E58" s="23">
        <f>IF(PaymentSchedule[[#This Row],[PMT NO]]&lt;&gt;"",ScheduledPayment,"")</f>
        <v>4380206.0685081</v>
      </c>
      <c r="F58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8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58" s="23">
        <f>IF(PaymentSchedule[[#This Row],[PMT NO]]&lt;&gt;"",PaymentSchedule[[#This Row],[TOTAL PAYMENT]]-PaymentSchedule[[#This Row],[INTEREST]],"")</f>
        <v>4101241.99266834</v>
      </c>
      <c r="I58" s="23">
        <f>IF(PaymentSchedule[[#This Row],[PMT NO]]&lt;&gt;"",PaymentSchedule[[#This Row],[BEGINNING BALANCE]]*(InterestRate/PaymentsPerYear),"")</f>
        <v>278964.075839761</v>
      </c>
      <c r="J58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330655649.015045</v>
      </c>
      <c r="K58" s="23">
        <f ca="1">IF(PaymentSchedule[[#This Row],[PMT NO]]&lt;&gt;"",SUM(INDEX(PaymentSchedule[INTEREST],1,1):PaymentSchedule[[#This Row],[INTEREST]]),"")</f>
        <v>14624303.8923852</v>
      </c>
    </row>
    <row r="59" spans="2:11">
      <c r="B59" s="24">
        <f>IF(LoanIsGood,IF(ROW()-ROW(PaymentSchedule[[#Headers],[PMT NO]])&gt;ScheduledNumberOfPayments,"",ROW()-ROW(PaymentSchedule[[#Headers],[PMT NO]])),"")</f>
        <v>43</v>
      </c>
      <c r="C59" s="22">
        <f>IF(PaymentSchedule[[#This Row],[PMT NO]]&lt;&gt;"",EOMONTH(LoanStartDate,ROW(PaymentSchedule[[#This Row],[PMT NO]])-ROW(PaymentSchedule[[#Headers],[PMT NO]])-2)+DAY(LoanStartDate),"")</f>
        <v>46935</v>
      </c>
      <c r="D59" s="23">
        <f>IF(PaymentSchedule[[#This Row],[PMT NO]]&lt;&gt;"",IF(ROW()-ROW(PaymentSchedule[[#Headers],[BEGINNING BALANCE]])=1,LoanAmount,INDEX(PaymentSchedule[ENDING BALANCE],ROW()-ROW(PaymentSchedule[[#Headers],[BEGINNING BALANCE]])-1)),"")</f>
        <v>330655649.015045</v>
      </c>
      <c r="E59" s="23">
        <f>IF(PaymentSchedule[[#This Row],[PMT NO]]&lt;&gt;"",ScheduledPayment,"")</f>
        <v>4380206.0685081</v>
      </c>
      <c r="F59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59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59" s="23">
        <f>IF(PaymentSchedule[[#This Row],[PMT NO]]&lt;&gt;"",PaymentSchedule[[#This Row],[TOTAL PAYMENT]]-PaymentSchedule[[#This Row],[INTEREST]],"")</f>
        <v>4104659.69432889</v>
      </c>
      <c r="I59" s="23">
        <f>IF(PaymentSchedule[[#This Row],[PMT NO]]&lt;&gt;"",PaymentSchedule[[#This Row],[BEGINNING BALANCE]]*(InterestRate/PaymentsPerYear),"")</f>
        <v>275546.374179204</v>
      </c>
      <c r="J59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326550989.320716</v>
      </c>
      <c r="K59" s="23">
        <f ca="1">IF(PaymentSchedule[[#This Row],[PMT NO]]&lt;&gt;"",SUM(INDEX(PaymentSchedule[INTEREST],1,1):PaymentSchedule[[#This Row],[INTEREST]]),"")</f>
        <v>14899850.2665644</v>
      </c>
    </row>
    <row r="60" spans="2:11">
      <c r="B60" s="24">
        <f>IF(LoanIsGood,IF(ROW()-ROW(PaymentSchedule[[#Headers],[PMT NO]])&gt;ScheduledNumberOfPayments,"",ROW()-ROW(PaymentSchedule[[#Headers],[PMT NO]])),"")</f>
        <v>44</v>
      </c>
      <c r="C60" s="22">
        <f>IF(PaymentSchedule[[#This Row],[PMT NO]]&lt;&gt;"",EOMONTH(LoanStartDate,ROW(PaymentSchedule[[#This Row],[PMT NO]])-ROW(PaymentSchedule[[#Headers],[PMT NO]])-2)+DAY(LoanStartDate),"")</f>
        <v>46966</v>
      </c>
      <c r="D60" s="23">
        <f>IF(PaymentSchedule[[#This Row],[PMT NO]]&lt;&gt;"",IF(ROW()-ROW(PaymentSchedule[[#Headers],[BEGINNING BALANCE]])=1,LoanAmount,INDEX(PaymentSchedule[ENDING BALANCE],ROW()-ROW(PaymentSchedule[[#Headers],[BEGINNING BALANCE]])-1)),"")</f>
        <v>326550989.320716</v>
      </c>
      <c r="E60" s="23">
        <f>IF(PaymentSchedule[[#This Row],[PMT NO]]&lt;&gt;"",ScheduledPayment,"")</f>
        <v>4380206.0685081</v>
      </c>
      <c r="F60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0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60" s="23">
        <f>IF(PaymentSchedule[[#This Row],[PMT NO]]&lt;&gt;"",PaymentSchedule[[#This Row],[TOTAL PAYMENT]]-PaymentSchedule[[#This Row],[INTEREST]],"")</f>
        <v>4108080.24407417</v>
      </c>
      <c r="I60" s="23">
        <f>IF(PaymentSchedule[[#This Row],[PMT NO]]&lt;&gt;"",PaymentSchedule[[#This Row],[BEGINNING BALANCE]]*(InterestRate/PaymentsPerYear),"")</f>
        <v>272125.82443393</v>
      </c>
      <c r="J60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322442909.076642</v>
      </c>
      <c r="K60" s="23">
        <f ca="1">IF(PaymentSchedule[[#This Row],[PMT NO]]&lt;&gt;"",SUM(INDEX(PaymentSchedule[INTEREST],1,1):PaymentSchedule[[#This Row],[INTEREST]]),"")</f>
        <v>15171976.0909983</v>
      </c>
    </row>
    <row r="61" spans="2:11">
      <c r="B61" s="24">
        <f>IF(LoanIsGood,IF(ROW()-ROW(PaymentSchedule[[#Headers],[PMT NO]])&gt;ScheduledNumberOfPayments,"",ROW()-ROW(PaymentSchedule[[#Headers],[PMT NO]])),"")</f>
        <v>45</v>
      </c>
      <c r="C61" s="22">
        <f>IF(PaymentSchedule[[#This Row],[PMT NO]]&lt;&gt;"",EOMONTH(LoanStartDate,ROW(PaymentSchedule[[#This Row],[PMT NO]])-ROW(PaymentSchedule[[#Headers],[PMT NO]])-2)+DAY(LoanStartDate),"")</f>
        <v>46997</v>
      </c>
      <c r="D61" s="23">
        <f>IF(PaymentSchedule[[#This Row],[PMT NO]]&lt;&gt;"",IF(ROW()-ROW(PaymentSchedule[[#Headers],[BEGINNING BALANCE]])=1,LoanAmount,INDEX(PaymentSchedule[ENDING BALANCE],ROW()-ROW(PaymentSchedule[[#Headers],[BEGINNING BALANCE]])-1)),"")</f>
        <v>322442909.076642</v>
      </c>
      <c r="E61" s="23">
        <f>IF(PaymentSchedule[[#This Row],[PMT NO]]&lt;&gt;"",ScheduledPayment,"")</f>
        <v>4380206.0685081</v>
      </c>
      <c r="F61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1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61" s="23">
        <f>IF(PaymentSchedule[[#This Row],[PMT NO]]&lt;&gt;"",PaymentSchedule[[#This Row],[TOTAL PAYMENT]]-PaymentSchedule[[#This Row],[INTEREST]],"")</f>
        <v>4111503.64427756</v>
      </c>
      <c r="I61" s="23">
        <f>IF(PaymentSchedule[[#This Row],[PMT NO]]&lt;&gt;"",PaymentSchedule[[#This Row],[BEGINNING BALANCE]]*(InterestRate/PaymentsPerYear),"")</f>
        <v>268702.424230535</v>
      </c>
      <c r="J61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318331405.432364</v>
      </c>
      <c r="K61" s="23">
        <f ca="1">IF(PaymentSchedule[[#This Row],[PMT NO]]&lt;&gt;"",SUM(INDEX(PaymentSchedule[INTEREST],1,1):PaymentSchedule[[#This Row],[INTEREST]]),"")</f>
        <v>15440678.5152288</v>
      </c>
    </row>
    <row r="62" spans="2:11">
      <c r="B62" s="24">
        <f>IF(LoanIsGood,IF(ROW()-ROW(PaymentSchedule[[#Headers],[PMT NO]])&gt;ScheduledNumberOfPayments,"",ROW()-ROW(PaymentSchedule[[#Headers],[PMT NO]])),"")</f>
        <v>46</v>
      </c>
      <c r="C62" s="22">
        <f>IF(PaymentSchedule[[#This Row],[PMT NO]]&lt;&gt;"",EOMONTH(LoanStartDate,ROW(PaymentSchedule[[#This Row],[PMT NO]])-ROW(PaymentSchedule[[#Headers],[PMT NO]])-2)+DAY(LoanStartDate),"")</f>
        <v>47027</v>
      </c>
      <c r="D62" s="23">
        <f>IF(PaymentSchedule[[#This Row],[PMT NO]]&lt;&gt;"",IF(ROW()-ROW(PaymentSchedule[[#Headers],[BEGINNING BALANCE]])=1,LoanAmount,INDEX(PaymentSchedule[ENDING BALANCE],ROW()-ROW(PaymentSchedule[[#Headers],[BEGINNING BALANCE]])-1)),"")</f>
        <v>318331405.432364</v>
      </c>
      <c r="E62" s="23">
        <f>IF(PaymentSchedule[[#This Row],[PMT NO]]&lt;&gt;"",ScheduledPayment,"")</f>
        <v>4380206.0685081</v>
      </c>
      <c r="F62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2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62" s="23">
        <f>IF(PaymentSchedule[[#This Row],[PMT NO]]&lt;&gt;"",PaymentSchedule[[#This Row],[TOTAL PAYMENT]]-PaymentSchedule[[#This Row],[INTEREST]],"")</f>
        <v>4114929.89731446</v>
      </c>
      <c r="I62" s="23">
        <f>IF(PaymentSchedule[[#This Row],[PMT NO]]&lt;&gt;"",PaymentSchedule[[#This Row],[BEGINNING BALANCE]]*(InterestRate/PaymentsPerYear),"")</f>
        <v>265276.171193637</v>
      </c>
      <c r="J62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314216475.53505</v>
      </c>
      <c r="K62" s="23">
        <f ca="1">IF(PaymentSchedule[[#This Row],[PMT NO]]&lt;&gt;"",SUM(INDEX(PaymentSchedule[INTEREST],1,1):PaymentSchedule[[#This Row],[INTEREST]]),"")</f>
        <v>15705954.6864225</v>
      </c>
    </row>
    <row r="63" spans="2:11">
      <c r="B63" s="24">
        <f>IF(LoanIsGood,IF(ROW()-ROW(PaymentSchedule[[#Headers],[PMT NO]])&gt;ScheduledNumberOfPayments,"",ROW()-ROW(PaymentSchedule[[#Headers],[PMT NO]])),"")</f>
        <v>47</v>
      </c>
      <c r="C63" s="22">
        <f>IF(PaymentSchedule[[#This Row],[PMT NO]]&lt;&gt;"",EOMONTH(LoanStartDate,ROW(PaymentSchedule[[#This Row],[PMT NO]])-ROW(PaymentSchedule[[#Headers],[PMT NO]])-2)+DAY(LoanStartDate),"")</f>
        <v>47058</v>
      </c>
      <c r="D63" s="23">
        <f>IF(PaymentSchedule[[#This Row],[PMT NO]]&lt;&gt;"",IF(ROW()-ROW(PaymentSchedule[[#Headers],[BEGINNING BALANCE]])=1,LoanAmount,INDEX(PaymentSchedule[ENDING BALANCE],ROW()-ROW(PaymentSchedule[[#Headers],[BEGINNING BALANCE]])-1)),"")</f>
        <v>314216475.53505</v>
      </c>
      <c r="E63" s="23">
        <f>IF(PaymentSchedule[[#This Row],[PMT NO]]&lt;&gt;"",ScheduledPayment,"")</f>
        <v>4380206.0685081</v>
      </c>
      <c r="F63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3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63" s="23">
        <f>IF(PaymentSchedule[[#This Row],[PMT NO]]&lt;&gt;"",PaymentSchedule[[#This Row],[TOTAL PAYMENT]]-PaymentSchedule[[#This Row],[INTEREST]],"")</f>
        <v>4118359.00556222</v>
      </c>
      <c r="I63" s="23">
        <f>IF(PaymentSchedule[[#This Row],[PMT NO]]&lt;&gt;"",PaymentSchedule[[#This Row],[BEGINNING BALANCE]]*(InterestRate/PaymentsPerYear),"")</f>
        <v>261847.062945875</v>
      </c>
      <c r="J63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310098116.529488</v>
      </c>
      <c r="K63" s="23">
        <f ca="1">IF(PaymentSchedule[[#This Row],[PMT NO]]&lt;&gt;"",SUM(INDEX(PaymentSchedule[INTEREST],1,1):PaymentSchedule[[#This Row],[INTEREST]]),"")</f>
        <v>15967801.7493683</v>
      </c>
    </row>
    <row r="64" spans="2:11">
      <c r="B64" s="24">
        <f>IF(LoanIsGood,IF(ROW()-ROW(PaymentSchedule[[#Headers],[PMT NO]])&gt;ScheduledNumberOfPayments,"",ROW()-ROW(PaymentSchedule[[#Headers],[PMT NO]])),"")</f>
        <v>48</v>
      </c>
      <c r="C64" s="22">
        <f>IF(PaymentSchedule[[#This Row],[PMT NO]]&lt;&gt;"",EOMONTH(LoanStartDate,ROW(PaymentSchedule[[#This Row],[PMT NO]])-ROW(PaymentSchedule[[#Headers],[PMT NO]])-2)+DAY(LoanStartDate),"")</f>
        <v>47088</v>
      </c>
      <c r="D64" s="23">
        <f>IF(PaymentSchedule[[#This Row],[PMT NO]]&lt;&gt;"",IF(ROW()-ROW(PaymentSchedule[[#Headers],[BEGINNING BALANCE]])=1,LoanAmount,INDEX(PaymentSchedule[ENDING BALANCE],ROW()-ROW(PaymentSchedule[[#Headers],[BEGINNING BALANCE]])-1)),"")</f>
        <v>310098116.529488</v>
      </c>
      <c r="E64" s="23">
        <f>IF(PaymentSchedule[[#This Row],[PMT NO]]&lt;&gt;"",ScheduledPayment,"")</f>
        <v>4380206.0685081</v>
      </c>
      <c r="F64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4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64" s="23">
        <f>IF(PaymentSchedule[[#This Row],[PMT NO]]&lt;&gt;"",PaymentSchedule[[#This Row],[TOTAL PAYMENT]]-PaymentSchedule[[#This Row],[INTEREST]],"")</f>
        <v>4121790.97140019</v>
      </c>
      <c r="I64" s="23">
        <f>IF(PaymentSchedule[[#This Row],[PMT NO]]&lt;&gt;"",PaymentSchedule[[#This Row],[BEGINNING BALANCE]]*(InterestRate/PaymentsPerYear),"")</f>
        <v>258415.097107906</v>
      </c>
      <c r="J64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305976325.558087</v>
      </c>
      <c r="K64" s="23">
        <f ca="1">IF(PaymentSchedule[[#This Row],[PMT NO]]&lt;&gt;"",SUM(INDEX(PaymentSchedule[INTEREST],1,1):PaymentSchedule[[#This Row],[INTEREST]]),"")</f>
        <v>16226216.8464762</v>
      </c>
    </row>
    <row r="65" spans="2:11">
      <c r="B65" s="24">
        <f>IF(LoanIsGood,IF(ROW()-ROW(PaymentSchedule[[#Headers],[PMT NO]])&gt;ScheduledNumberOfPayments,"",ROW()-ROW(PaymentSchedule[[#Headers],[PMT NO]])),"")</f>
        <v>49</v>
      </c>
      <c r="C65" s="22">
        <f>IF(PaymentSchedule[[#This Row],[PMT NO]]&lt;&gt;"",EOMONTH(LoanStartDate,ROW(PaymentSchedule[[#This Row],[PMT NO]])-ROW(PaymentSchedule[[#Headers],[PMT NO]])-2)+DAY(LoanStartDate),"")</f>
        <v>47119</v>
      </c>
      <c r="D65" s="23">
        <f>IF(PaymentSchedule[[#This Row],[PMT NO]]&lt;&gt;"",IF(ROW()-ROW(PaymentSchedule[[#Headers],[BEGINNING BALANCE]])=1,LoanAmount,INDEX(PaymentSchedule[ENDING BALANCE],ROW()-ROW(PaymentSchedule[[#Headers],[BEGINNING BALANCE]])-1)),"")</f>
        <v>305976325.558087</v>
      </c>
      <c r="E65" s="23">
        <f>IF(PaymentSchedule[[#This Row],[PMT NO]]&lt;&gt;"",ScheduledPayment,"")</f>
        <v>4380206.0685081</v>
      </c>
      <c r="F65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5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65" s="23">
        <f>IF(PaymentSchedule[[#This Row],[PMT NO]]&lt;&gt;"",PaymentSchedule[[#This Row],[TOTAL PAYMENT]]-PaymentSchedule[[#This Row],[INTEREST]],"")</f>
        <v>4125225.79720969</v>
      </c>
      <c r="I65" s="23">
        <f>IF(PaymentSchedule[[#This Row],[PMT NO]]&lt;&gt;"",PaymentSchedule[[#This Row],[BEGINNING BALANCE]]*(InterestRate/PaymentsPerYear),"")</f>
        <v>254980.271298406</v>
      </c>
      <c r="J65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301851099.760878</v>
      </c>
      <c r="K65" s="23">
        <f ca="1">IF(PaymentSchedule[[#This Row],[PMT NO]]&lt;&gt;"",SUM(INDEX(PaymentSchedule[INTEREST],1,1):PaymentSchedule[[#This Row],[INTEREST]]),"")</f>
        <v>16481197.1177746</v>
      </c>
    </row>
    <row r="66" spans="2:11">
      <c r="B66" s="24">
        <f>IF(LoanIsGood,IF(ROW()-ROW(PaymentSchedule[[#Headers],[PMT NO]])&gt;ScheduledNumberOfPayments,"",ROW()-ROW(PaymentSchedule[[#Headers],[PMT NO]])),"")</f>
        <v>50</v>
      </c>
      <c r="C66" s="22">
        <f>IF(PaymentSchedule[[#This Row],[PMT NO]]&lt;&gt;"",EOMONTH(LoanStartDate,ROW(PaymentSchedule[[#This Row],[PMT NO]])-ROW(PaymentSchedule[[#Headers],[PMT NO]])-2)+DAY(LoanStartDate),"")</f>
        <v>47150</v>
      </c>
      <c r="D66" s="23">
        <f>IF(PaymentSchedule[[#This Row],[PMT NO]]&lt;&gt;"",IF(ROW()-ROW(PaymentSchedule[[#Headers],[BEGINNING BALANCE]])=1,LoanAmount,INDEX(PaymentSchedule[ENDING BALANCE],ROW()-ROW(PaymentSchedule[[#Headers],[BEGINNING BALANCE]])-1)),"")</f>
        <v>301851099.760878</v>
      </c>
      <c r="E66" s="23">
        <f>IF(PaymentSchedule[[#This Row],[PMT NO]]&lt;&gt;"",ScheduledPayment,"")</f>
        <v>4380206.0685081</v>
      </c>
      <c r="F66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6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66" s="23">
        <f>IF(PaymentSchedule[[#This Row],[PMT NO]]&lt;&gt;"",PaymentSchedule[[#This Row],[TOTAL PAYMENT]]-PaymentSchedule[[#This Row],[INTEREST]],"")</f>
        <v>4128663.48537403</v>
      </c>
      <c r="I66" s="23">
        <f>IF(PaymentSchedule[[#This Row],[PMT NO]]&lt;&gt;"",PaymentSchedule[[#This Row],[BEGINNING BALANCE]]*(InterestRate/PaymentsPerYear),"")</f>
        <v>251542.583134065</v>
      </c>
      <c r="J66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297722436.275504</v>
      </c>
      <c r="K66" s="23">
        <f ca="1">IF(PaymentSchedule[[#This Row],[PMT NO]]&lt;&gt;"",SUM(INDEX(PaymentSchedule[INTEREST],1,1):PaymentSchedule[[#This Row],[INTEREST]]),"")</f>
        <v>16732739.7009087</v>
      </c>
    </row>
    <row r="67" spans="2:11">
      <c r="B67" s="24">
        <f>IF(LoanIsGood,IF(ROW()-ROW(PaymentSchedule[[#Headers],[PMT NO]])&gt;ScheduledNumberOfPayments,"",ROW()-ROW(PaymentSchedule[[#Headers],[PMT NO]])),"")</f>
        <v>51</v>
      </c>
      <c r="C67" s="22">
        <f>IF(PaymentSchedule[[#This Row],[PMT NO]]&lt;&gt;"",EOMONTH(LoanStartDate,ROW(PaymentSchedule[[#This Row],[PMT NO]])-ROW(PaymentSchedule[[#Headers],[PMT NO]])-2)+DAY(LoanStartDate),"")</f>
        <v>47178</v>
      </c>
      <c r="D67" s="23">
        <f>IF(PaymentSchedule[[#This Row],[PMT NO]]&lt;&gt;"",IF(ROW()-ROW(PaymentSchedule[[#Headers],[BEGINNING BALANCE]])=1,LoanAmount,INDEX(PaymentSchedule[ENDING BALANCE],ROW()-ROW(PaymentSchedule[[#Headers],[BEGINNING BALANCE]])-1)),"")</f>
        <v>297722436.275504</v>
      </c>
      <c r="E67" s="23">
        <f>IF(PaymentSchedule[[#This Row],[PMT NO]]&lt;&gt;"",ScheduledPayment,"")</f>
        <v>4380206.0685081</v>
      </c>
      <c r="F67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7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67" s="23">
        <f>IF(PaymentSchedule[[#This Row],[PMT NO]]&lt;&gt;"",PaymentSchedule[[#This Row],[TOTAL PAYMENT]]-PaymentSchedule[[#This Row],[INTEREST]],"")</f>
        <v>4132104.03827851</v>
      </c>
      <c r="I67" s="23">
        <f>IF(PaymentSchedule[[#This Row],[PMT NO]]&lt;&gt;"",PaymentSchedule[[#This Row],[BEGINNING BALANCE]]*(InterestRate/PaymentsPerYear),"")</f>
        <v>248102.030229586</v>
      </c>
      <c r="J67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293590332.237225</v>
      </c>
      <c r="K67" s="23">
        <f ca="1">IF(PaymentSchedule[[#This Row],[PMT NO]]&lt;&gt;"",SUM(INDEX(PaymentSchedule[INTEREST],1,1):PaymentSchedule[[#This Row],[INTEREST]]),"")</f>
        <v>16980841.7311383</v>
      </c>
    </row>
    <row r="68" spans="2:11">
      <c r="B68" s="24">
        <f>IF(LoanIsGood,IF(ROW()-ROW(PaymentSchedule[[#Headers],[PMT NO]])&gt;ScheduledNumberOfPayments,"",ROW()-ROW(PaymentSchedule[[#Headers],[PMT NO]])),"")</f>
        <v>52</v>
      </c>
      <c r="C68" s="22">
        <f>IF(PaymentSchedule[[#This Row],[PMT NO]]&lt;&gt;"",EOMONTH(LoanStartDate,ROW(PaymentSchedule[[#This Row],[PMT NO]])-ROW(PaymentSchedule[[#Headers],[PMT NO]])-2)+DAY(LoanStartDate),"")</f>
        <v>47209</v>
      </c>
      <c r="D68" s="23">
        <f>IF(PaymentSchedule[[#This Row],[PMT NO]]&lt;&gt;"",IF(ROW()-ROW(PaymentSchedule[[#Headers],[BEGINNING BALANCE]])=1,LoanAmount,INDEX(PaymentSchedule[ENDING BALANCE],ROW()-ROW(PaymentSchedule[[#Headers],[BEGINNING BALANCE]])-1)),"")</f>
        <v>293590332.237225</v>
      </c>
      <c r="E68" s="23">
        <f>IF(PaymentSchedule[[#This Row],[PMT NO]]&lt;&gt;"",ScheduledPayment,"")</f>
        <v>4380206.0685081</v>
      </c>
      <c r="F68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8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68" s="23">
        <f>IF(PaymentSchedule[[#This Row],[PMT NO]]&lt;&gt;"",PaymentSchedule[[#This Row],[TOTAL PAYMENT]]-PaymentSchedule[[#This Row],[INTEREST]],"")</f>
        <v>4135547.45831041</v>
      </c>
      <c r="I68" s="23">
        <f>IF(PaymentSchedule[[#This Row],[PMT NO]]&lt;&gt;"",PaymentSchedule[[#This Row],[BEGINNING BALANCE]]*(InterestRate/PaymentsPerYear),"")</f>
        <v>244658.610197688</v>
      </c>
      <c r="J68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289454784.778915</v>
      </c>
      <c r="K68" s="23">
        <f ca="1">IF(PaymentSchedule[[#This Row],[PMT NO]]&lt;&gt;"",SUM(INDEX(PaymentSchedule[INTEREST],1,1):PaymentSchedule[[#This Row],[INTEREST]]),"")</f>
        <v>17225500.341336</v>
      </c>
    </row>
    <row r="69" spans="2:11">
      <c r="B69" s="24">
        <f>IF(LoanIsGood,IF(ROW()-ROW(PaymentSchedule[[#Headers],[PMT NO]])&gt;ScheduledNumberOfPayments,"",ROW()-ROW(PaymentSchedule[[#Headers],[PMT NO]])),"")</f>
        <v>53</v>
      </c>
      <c r="C69" s="22">
        <f>IF(PaymentSchedule[[#This Row],[PMT NO]]&lt;&gt;"",EOMONTH(LoanStartDate,ROW(PaymentSchedule[[#This Row],[PMT NO]])-ROW(PaymentSchedule[[#Headers],[PMT NO]])-2)+DAY(LoanStartDate),"")</f>
        <v>47239</v>
      </c>
      <c r="D69" s="23">
        <f>IF(PaymentSchedule[[#This Row],[PMT NO]]&lt;&gt;"",IF(ROW()-ROW(PaymentSchedule[[#Headers],[BEGINNING BALANCE]])=1,LoanAmount,INDEX(PaymentSchedule[ENDING BALANCE],ROW()-ROW(PaymentSchedule[[#Headers],[BEGINNING BALANCE]])-1)),"")</f>
        <v>289454784.778915</v>
      </c>
      <c r="E69" s="23">
        <f>IF(PaymentSchedule[[#This Row],[PMT NO]]&lt;&gt;"",ScheduledPayment,"")</f>
        <v>4380206.0685081</v>
      </c>
      <c r="F69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69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69" s="23">
        <f>IF(PaymentSchedule[[#This Row],[PMT NO]]&lt;&gt;"",PaymentSchedule[[#This Row],[TOTAL PAYMENT]]-PaymentSchedule[[#This Row],[INTEREST]],"")</f>
        <v>4138993.747859</v>
      </c>
      <c r="I69" s="23">
        <f>IF(PaymentSchedule[[#This Row],[PMT NO]]&lt;&gt;"",PaymentSchedule[[#This Row],[BEGINNING BALANCE]]*(InterestRate/PaymentsPerYear),"")</f>
        <v>241212.320649096</v>
      </c>
      <c r="J69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285315791.031056</v>
      </c>
      <c r="K69" s="23">
        <f ca="1">IF(PaymentSchedule[[#This Row],[PMT NO]]&lt;&gt;"",SUM(INDEX(PaymentSchedule[INTEREST],1,1):PaymentSchedule[[#This Row],[INTEREST]]),"")</f>
        <v>17466712.6619851</v>
      </c>
    </row>
    <row r="70" spans="2:11">
      <c r="B70" s="24">
        <f>IF(LoanIsGood,IF(ROW()-ROW(PaymentSchedule[[#Headers],[PMT NO]])&gt;ScheduledNumberOfPayments,"",ROW()-ROW(PaymentSchedule[[#Headers],[PMT NO]])),"")</f>
        <v>54</v>
      </c>
      <c r="C70" s="22">
        <f>IF(PaymentSchedule[[#This Row],[PMT NO]]&lt;&gt;"",EOMONTH(LoanStartDate,ROW(PaymentSchedule[[#This Row],[PMT NO]])-ROW(PaymentSchedule[[#Headers],[PMT NO]])-2)+DAY(LoanStartDate),"")</f>
        <v>47270</v>
      </c>
      <c r="D70" s="23">
        <f>IF(PaymentSchedule[[#This Row],[PMT NO]]&lt;&gt;"",IF(ROW()-ROW(PaymentSchedule[[#Headers],[BEGINNING BALANCE]])=1,LoanAmount,INDEX(PaymentSchedule[ENDING BALANCE],ROW()-ROW(PaymentSchedule[[#Headers],[BEGINNING BALANCE]])-1)),"")</f>
        <v>285315791.031056</v>
      </c>
      <c r="E70" s="23">
        <f>IF(PaymentSchedule[[#This Row],[PMT NO]]&lt;&gt;"",ScheduledPayment,"")</f>
        <v>4380206.0685081</v>
      </c>
      <c r="F70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0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70" s="23">
        <f>IF(PaymentSchedule[[#This Row],[PMT NO]]&lt;&gt;"",PaymentSchedule[[#This Row],[TOTAL PAYMENT]]-PaymentSchedule[[#This Row],[INTEREST]],"")</f>
        <v>4142442.90931555</v>
      </c>
      <c r="I70" s="23">
        <f>IF(PaymentSchedule[[#This Row],[PMT NO]]&lt;&gt;"",PaymentSchedule[[#This Row],[BEGINNING BALANCE]]*(InterestRate/PaymentsPerYear),"")</f>
        <v>237763.159192547</v>
      </c>
      <c r="J70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281173348.12174</v>
      </c>
      <c r="K70" s="23">
        <f ca="1">IF(PaymentSchedule[[#This Row],[PMT NO]]&lt;&gt;"",SUM(INDEX(PaymentSchedule[INTEREST],1,1):PaymentSchedule[[#This Row],[INTEREST]]),"")</f>
        <v>17704475.8211776</v>
      </c>
    </row>
    <row r="71" spans="2:11">
      <c r="B71" s="24">
        <f>IF(LoanIsGood,IF(ROW()-ROW(PaymentSchedule[[#Headers],[PMT NO]])&gt;ScheduledNumberOfPayments,"",ROW()-ROW(PaymentSchedule[[#Headers],[PMT NO]])),"")</f>
        <v>55</v>
      </c>
      <c r="C71" s="22">
        <f>IF(PaymentSchedule[[#This Row],[PMT NO]]&lt;&gt;"",EOMONTH(LoanStartDate,ROW(PaymentSchedule[[#This Row],[PMT NO]])-ROW(PaymentSchedule[[#Headers],[PMT NO]])-2)+DAY(LoanStartDate),"")</f>
        <v>47300</v>
      </c>
      <c r="D71" s="23">
        <f>IF(PaymentSchedule[[#This Row],[PMT NO]]&lt;&gt;"",IF(ROW()-ROW(PaymentSchedule[[#Headers],[BEGINNING BALANCE]])=1,LoanAmount,INDEX(PaymentSchedule[ENDING BALANCE],ROW()-ROW(PaymentSchedule[[#Headers],[BEGINNING BALANCE]])-1)),"")</f>
        <v>281173348.12174</v>
      </c>
      <c r="E71" s="23">
        <f>IF(PaymentSchedule[[#This Row],[PMT NO]]&lt;&gt;"",ScheduledPayment,"")</f>
        <v>4380206.0685081</v>
      </c>
      <c r="F71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1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71" s="23">
        <f>IF(PaymentSchedule[[#This Row],[PMT NO]]&lt;&gt;"",PaymentSchedule[[#This Row],[TOTAL PAYMENT]]-PaymentSchedule[[#This Row],[INTEREST]],"")</f>
        <v>4145894.94507331</v>
      </c>
      <c r="I71" s="23">
        <f>IF(PaymentSchedule[[#This Row],[PMT NO]]&lt;&gt;"",PaymentSchedule[[#This Row],[BEGINNING BALANCE]]*(InterestRate/PaymentsPerYear),"")</f>
        <v>234311.123434784</v>
      </c>
      <c r="J71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277027453.176667</v>
      </c>
      <c r="K71" s="23">
        <f ca="1">IF(PaymentSchedule[[#This Row],[PMT NO]]&lt;&gt;"",SUM(INDEX(PaymentSchedule[INTEREST],1,1):PaymentSchedule[[#This Row],[INTEREST]]),"")</f>
        <v>17938786.9446124</v>
      </c>
    </row>
    <row r="72" spans="2:11">
      <c r="B72" s="24">
        <f>IF(LoanIsGood,IF(ROW()-ROW(PaymentSchedule[[#Headers],[PMT NO]])&gt;ScheduledNumberOfPayments,"",ROW()-ROW(PaymentSchedule[[#Headers],[PMT NO]])),"")</f>
        <v>56</v>
      </c>
      <c r="C72" s="22">
        <f>IF(PaymentSchedule[[#This Row],[PMT NO]]&lt;&gt;"",EOMONTH(LoanStartDate,ROW(PaymentSchedule[[#This Row],[PMT NO]])-ROW(PaymentSchedule[[#Headers],[PMT NO]])-2)+DAY(LoanStartDate),"")</f>
        <v>47331</v>
      </c>
      <c r="D72" s="23">
        <f>IF(PaymentSchedule[[#This Row],[PMT NO]]&lt;&gt;"",IF(ROW()-ROW(PaymentSchedule[[#Headers],[BEGINNING BALANCE]])=1,LoanAmount,INDEX(PaymentSchedule[ENDING BALANCE],ROW()-ROW(PaymentSchedule[[#Headers],[BEGINNING BALANCE]])-1)),"")</f>
        <v>277027453.176667</v>
      </c>
      <c r="E72" s="23">
        <f>IF(PaymentSchedule[[#This Row],[PMT NO]]&lt;&gt;"",ScheduledPayment,"")</f>
        <v>4380206.0685081</v>
      </c>
      <c r="F72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2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72" s="23">
        <f>IF(PaymentSchedule[[#This Row],[PMT NO]]&lt;&gt;"",PaymentSchedule[[#This Row],[TOTAL PAYMENT]]-PaymentSchedule[[#This Row],[INTEREST]],"")</f>
        <v>4149349.85752754</v>
      </c>
      <c r="I72" s="23">
        <f>IF(PaymentSchedule[[#This Row],[PMT NO]]&lt;&gt;"",PaymentSchedule[[#This Row],[BEGINNING BALANCE]]*(InterestRate/PaymentsPerYear),"")</f>
        <v>230856.210980556</v>
      </c>
      <c r="J72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272878103.319139</v>
      </c>
      <c r="K72" s="23">
        <f ca="1">IF(PaymentSchedule[[#This Row],[PMT NO]]&lt;&gt;"",SUM(INDEX(PaymentSchedule[INTEREST],1,1):PaymentSchedule[[#This Row],[INTEREST]]),"")</f>
        <v>18169643.155593</v>
      </c>
    </row>
    <row r="73" spans="2:11">
      <c r="B73" s="24">
        <f>IF(LoanIsGood,IF(ROW()-ROW(PaymentSchedule[[#Headers],[PMT NO]])&gt;ScheduledNumberOfPayments,"",ROW()-ROW(PaymentSchedule[[#Headers],[PMT NO]])),"")</f>
        <v>57</v>
      </c>
      <c r="C73" s="22">
        <f>IF(PaymentSchedule[[#This Row],[PMT NO]]&lt;&gt;"",EOMONTH(LoanStartDate,ROW(PaymentSchedule[[#This Row],[PMT NO]])-ROW(PaymentSchedule[[#Headers],[PMT NO]])-2)+DAY(LoanStartDate),"")</f>
        <v>47362</v>
      </c>
      <c r="D73" s="23">
        <f>IF(PaymentSchedule[[#This Row],[PMT NO]]&lt;&gt;"",IF(ROW()-ROW(PaymentSchedule[[#Headers],[BEGINNING BALANCE]])=1,LoanAmount,INDEX(PaymentSchedule[ENDING BALANCE],ROW()-ROW(PaymentSchedule[[#Headers],[BEGINNING BALANCE]])-1)),"")</f>
        <v>272878103.319139</v>
      </c>
      <c r="E73" s="23">
        <f>IF(PaymentSchedule[[#This Row],[PMT NO]]&lt;&gt;"",ScheduledPayment,"")</f>
        <v>4380206.0685081</v>
      </c>
      <c r="F73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3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73" s="23">
        <f>IF(PaymentSchedule[[#This Row],[PMT NO]]&lt;&gt;"",PaymentSchedule[[#This Row],[TOTAL PAYMENT]]-PaymentSchedule[[#This Row],[INTEREST]],"")</f>
        <v>4152807.64907548</v>
      </c>
      <c r="I73" s="23">
        <f>IF(PaymentSchedule[[#This Row],[PMT NO]]&lt;&gt;"",PaymentSchedule[[#This Row],[BEGINNING BALANCE]]*(InterestRate/PaymentsPerYear),"")</f>
        <v>227398.419432616</v>
      </c>
      <c r="J73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268725295.670064</v>
      </c>
      <c r="K73" s="23">
        <f ca="1">IF(PaymentSchedule[[#This Row],[PMT NO]]&lt;&gt;"",SUM(INDEX(PaymentSchedule[INTEREST],1,1):PaymentSchedule[[#This Row],[INTEREST]]),"")</f>
        <v>18397041.5750256</v>
      </c>
    </row>
    <row r="74" spans="2:11">
      <c r="B74" s="24">
        <f>IF(LoanIsGood,IF(ROW()-ROW(PaymentSchedule[[#Headers],[PMT NO]])&gt;ScheduledNumberOfPayments,"",ROW()-ROW(PaymentSchedule[[#Headers],[PMT NO]])),"")</f>
        <v>58</v>
      </c>
      <c r="C74" s="22">
        <f>IF(PaymentSchedule[[#This Row],[PMT NO]]&lt;&gt;"",EOMONTH(LoanStartDate,ROW(PaymentSchedule[[#This Row],[PMT NO]])-ROW(PaymentSchedule[[#Headers],[PMT NO]])-2)+DAY(LoanStartDate),"")</f>
        <v>47392</v>
      </c>
      <c r="D74" s="23">
        <f>IF(PaymentSchedule[[#This Row],[PMT NO]]&lt;&gt;"",IF(ROW()-ROW(PaymentSchedule[[#Headers],[BEGINNING BALANCE]])=1,LoanAmount,INDEX(PaymentSchedule[ENDING BALANCE],ROW()-ROW(PaymentSchedule[[#Headers],[BEGINNING BALANCE]])-1)),"")</f>
        <v>268725295.670064</v>
      </c>
      <c r="E74" s="23">
        <f>IF(PaymentSchedule[[#This Row],[PMT NO]]&lt;&gt;"",ScheduledPayment,"")</f>
        <v>4380206.0685081</v>
      </c>
      <c r="F74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4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74" s="23">
        <f>IF(PaymentSchedule[[#This Row],[PMT NO]]&lt;&gt;"",PaymentSchedule[[#This Row],[TOTAL PAYMENT]]-PaymentSchedule[[#This Row],[INTEREST]],"")</f>
        <v>4156268.32211638</v>
      </c>
      <c r="I74" s="23">
        <f>IF(PaymentSchedule[[#This Row],[PMT NO]]&lt;&gt;"",PaymentSchedule[[#This Row],[BEGINNING BALANCE]]*(InterestRate/PaymentsPerYear),"")</f>
        <v>223937.74639172</v>
      </c>
      <c r="J74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264569027.347948</v>
      </c>
      <c r="K74" s="23">
        <f ca="1">IF(PaymentSchedule[[#This Row],[PMT NO]]&lt;&gt;"",SUM(INDEX(PaymentSchedule[INTEREST],1,1):PaymentSchedule[[#This Row],[INTEREST]]),"")</f>
        <v>18620979.3214173</v>
      </c>
    </row>
    <row r="75" spans="2:11">
      <c r="B75" s="24">
        <f>IF(LoanIsGood,IF(ROW()-ROW(PaymentSchedule[[#Headers],[PMT NO]])&gt;ScheduledNumberOfPayments,"",ROW()-ROW(PaymentSchedule[[#Headers],[PMT NO]])),"")</f>
        <v>59</v>
      </c>
      <c r="C75" s="22">
        <f>IF(PaymentSchedule[[#This Row],[PMT NO]]&lt;&gt;"",EOMONTH(LoanStartDate,ROW(PaymentSchedule[[#This Row],[PMT NO]])-ROW(PaymentSchedule[[#Headers],[PMT NO]])-2)+DAY(LoanStartDate),"")</f>
        <v>47423</v>
      </c>
      <c r="D75" s="23">
        <f>IF(PaymentSchedule[[#This Row],[PMT NO]]&lt;&gt;"",IF(ROW()-ROW(PaymentSchedule[[#Headers],[BEGINNING BALANCE]])=1,LoanAmount,INDEX(PaymentSchedule[ENDING BALANCE],ROW()-ROW(PaymentSchedule[[#Headers],[BEGINNING BALANCE]])-1)),"")</f>
        <v>264569027.347948</v>
      </c>
      <c r="E75" s="23">
        <f>IF(PaymentSchedule[[#This Row],[PMT NO]]&lt;&gt;"",ScheduledPayment,"")</f>
        <v>4380206.0685081</v>
      </c>
      <c r="F75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5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75" s="23">
        <f>IF(PaymentSchedule[[#This Row],[PMT NO]]&lt;&gt;"",PaymentSchedule[[#This Row],[TOTAL PAYMENT]]-PaymentSchedule[[#This Row],[INTEREST]],"")</f>
        <v>4159731.87905147</v>
      </c>
      <c r="I75" s="23">
        <f>IF(PaymentSchedule[[#This Row],[PMT NO]]&lt;&gt;"",PaymentSchedule[[#This Row],[BEGINNING BALANCE]]*(InterestRate/PaymentsPerYear),"")</f>
        <v>220474.189456623</v>
      </c>
      <c r="J75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260409295.468896</v>
      </c>
      <c r="K75" s="23">
        <f ca="1">IF(PaymentSchedule[[#This Row],[PMT NO]]&lt;&gt;"",SUM(INDEX(PaymentSchedule[INTEREST],1,1):PaymentSchedule[[#This Row],[INTEREST]]),"")</f>
        <v>18841453.5108739</v>
      </c>
    </row>
    <row r="76" spans="2:11">
      <c r="B76" s="24">
        <f>IF(LoanIsGood,IF(ROW()-ROW(PaymentSchedule[[#Headers],[PMT NO]])&gt;ScheduledNumberOfPayments,"",ROW()-ROW(PaymentSchedule[[#Headers],[PMT NO]])),"")</f>
        <v>60</v>
      </c>
      <c r="C76" s="22">
        <f>IF(PaymentSchedule[[#This Row],[PMT NO]]&lt;&gt;"",EOMONTH(LoanStartDate,ROW(PaymentSchedule[[#This Row],[PMT NO]])-ROW(PaymentSchedule[[#Headers],[PMT NO]])-2)+DAY(LoanStartDate),"")</f>
        <v>47453</v>
      </c>
      <c r="D76" s="23">
        <f>IF(PaymentSchedule[[#This Row],[PMT NO]]&lt;&gt;"",IF(ROW()-ROW(PaymentSchedule[[#Headers],[BEGINNING BALANCE]])=1,LoanAmount,INDEX(PaymentSchedule[ENDING BALANCE],ROW()-ROW(PaymentSchedule[[#Headers],[BEGINNING BALANCE]])-1)),"")</f>
        <v>260409295.468896</v>
      </c>
      <c r="E76" s="23">
        <f>IF(PaymentSchedule[[#This Row],[PMT NO]]&lt;&gt;"",ScheduledPayment,"")</f>
        <v>4380206.0685081</v>
      </c>
      <c r="F76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6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76" s="23">
        <f>IF(PaymentSchedule[[#This Row],[PMT NO]]&lt;&gt;"",PaymentSchedule[[#This Row],[TOTAL PAYMENT]]-PaymentSchedule[[#This Row],[INTEREST]],"")</f>
        <v>4163198.32228402</v>
      </c>
      <c r="I76" s="23">
        <f>IF(PaymentSchedule[[#This Row],[PMT NO]]&lt;&gt;"",PaymentSchedule[[#This Row],[BEGINNING BALANCE]]*(InterestRate/PaymentsPerYear),"")</f>
        <v>217007.74622408</v>
      </c>
      <c r="J76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256246097.146612</v>
      </c>
      <c r="K76" s="23">
        <f ca="1">IF(PaymentSchedule[[#This Row],[PMT NO]]&lt;&gt;"",SUM(INDEX(PaymentSchedule[INTEREST],1,1):PaymentSchedule[[#This Row],[INTEREST]]),"")</f>
        <v>19058461.257098</v>
      </c>
    </row>
    <row r="77" spans="2:11">
      <c r="B77" s="24">
        <f>IF(LoanIsGood,IF(ROW()-ROW(PaymentSchedule[[#Headers],[PMT NO]])&gt;ScheduledNumberOfPayments,"",ROW()-ROW(PaymentSchedule[[#Headers],[PMT NO]])),"")</f>
        <v>61</v>
      </c>
      <c r="C77" s="22">
        <f>IF(PaymentSchedule[[#This Row],[PMT NO]]&lt;&gt;"",EOMONTH(LoanStartDate,ROW(PaymentSchedule[[#This Row],[PMT NO]])-ROW(PaymentSchedule[[#Headers],[PMT NO]])-2)+DAY(LoanStartDate),"")</f>
        <v>47484</v>
      </c>
      <c r="D77" s="23">
        <f>IF(PaymentSchedule[[#This Row],[PMT NO]]&lt;&gt;"",IF(ROW()-ROW(PaymentSchedule[[#Headers],[BEGINNING BALANCE]])=1,LoanAmount,INDEX(PaymentSchedule[ENDING BALANCE],ROW()-ROW(PaymentSchedule[[#Headers],[BEGINNING BALANCE]])-1)),"")</f>
        <v>256246097.146612</v>
      </c>
      <c r="E77" s="23">
        <f>IF(PaymentSchedule[[#This Row],[PMT NO]]&lt;&gt;"",ScheduledPayment,"")</f>
        <v>4380206.0685081</v>
      </c>
      <c r="F77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7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77" s="23">
        <f>IF(PaymentSchedule[[#This Row],[PMT NO]]&lt;&gt;"",PaymentSchedule[[#This Row],[TOTAL PAYMENT]]-PaymentSchedule[[#This Row],[INTEREST]],"")</f>
        <v>4166667.65421925</v>
      </c>
      <c r="I77" s="23">
        <f>IF(PaymentSchedule[[#This Row],[PMT NO]]&lt;&gt;"",PaymentSchedule[[#This Row],[BEGINNING BALANCE]]*(InterestRate/PaymentsPerYear),"")</f>
        <v>213538.414288843</v>
      </c>
      <c r="J77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252079429.492393</v>
      </c>
      <c r="K77" s="23">
        <f ca="1">IF(PaymentSchedule[[#This Row],[PMT NO]]&lt;&gt;"",SUM(INDEX(PaymentSchedule[INTEREST],1,1):PaymentSchedule[[#This Row],[INTEREST]]),"")</f>
        <v>19271999.6713869</v>
      </c>
    </row>
    <row r="78" spans="2:11">
      <c r="B78" s="24">
        <f>IF(LoanIsGood,IF(ROW()-ROW(PaymentSchedule[[#Headers],[PMT NO]])&gt;ScheduledNumberOfPayments,"",ROW()-ROW(PaymentSchedule[[#Headers],[PMT NO]])),"")</f>
        <v>62</v>
      </c>
      <c r="C78" s="22">
        <f>IF(PaymentSchedule[[#This Row],[PMT NO]]&lt;&gt;"",EOMONTH(LoanStartDate,ROW(PaymentSchedule[[#This Row],[PMT NO]])-ROW(PaymentSchedule[[#Headers],[PMT NO]])-2)+DAY(LoanStartDate),"")</f>
        <v>47515</v>
      </c>
      <c r="D78" s="23">
        <f>IF(PaymentSchedule[[#This Row],[PMT NO]]&lt;&gt;"",IF(ROW()-ROW(PaymentSchedule[[#Headers],[BEGINNING BALANCE]])=1,LoanAmount,INDEX(PaymentSchedule[ENDING BALANCE],ROW()-ROW(PaymentSchedule[[#Headers],[BEGINNING BALANCE]])-1)),"")</f>
        <v>252079429.492393</v>
      </c>
      <c r="E78" s="23">
        <f>IF(PaymentSchedule[[#This Row],[PMT NO]]&lt;&gt;"",ScheduledPayment,"")</f>
        <v>4380206.0685081</v>
      </c>
      <c r="F78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8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78" s="23">
        <f>IF(PaymentSchedule[[#This Row],[PMT NO]]&lt;&gt;"",PaymentSchedule[[#This Row],[TOTAL PAYMENT]]-PaymentSchedule[[#This Row],[INTEREST]],"")</f>
        <v>4170139.87726444</v>
      </c>
      <c r="I78" s="23">
        <f>IF(PaymentSchedule[[#This Row],[PMT NO]]&lt;&gt;"",PaymentSchedule[[#This Row],[BEGINNING BALANCE]]*(InterestRate/PaymentsPerYear),"")</f>
        <v>210066.191243661</v>
      </c>
      <c r="J78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247909289.615128</v>
      </c>
      <c r="K78" s="23">
        <f ca="1">IF(PaymentSchedule[[#This Row],[PMT NO]]&lt;&gt;"",SUM(INDEX(PaymentSchedule[INTEREST],1,1):PaymentSchedule[[#This Row],[INTEREST]]),"")</f>
        <v>19482065.8626305</v>
      </c>
    </row>
    <row r="79" spans="2:11">
      <c r="B79" s="24">
        <f>IF(LoanIsGood,IF(ROW()-ROW(PaymentSchedule[[#Headers],[PMT NO]])&gt;ScheduledNumberOfPayments,"",ROW()-ROW(PaymentSchedule[[#Headers],[PMT NO]])),"")</f>
        <v>63</v>
      </c>
      <c r="C79" s="22">
        <f>IF(PaymentSchedule[[#This Row],[PMT NO]]&lt;&gt;"",EOMONTH(LoanStartDate,ROW(PaymentSchedule[[#This Row],[PMT NO]])-ROW(PaymentSchedule[[#Headers],[PMT NO]])-2)+DAY(LoanStartDate),"")</f>
        <v>47543</v>
      </c>
      <c r="D79" s="23">
        <f>IF(PaymentSchedule[[#This Row],[PMT NO]]&lt;&gt;"",IF(ROW()-ROW(PaymentSchedule[[#Headers],[BEGINNING BALANCE]])=1,LoanAmount,INDEX(PaymentSchedule[ENDING BALANCE],ROW()-ROW(PaymentSchedule[[#Headers],[BEGINNING BALANCE]])-1)),"")</f>
        <v>247909289.615128</v>
      </c>
      <c r="E79" s="23">
        <f>IF(PaymentSchedule[[#This Row],[PMT NO]]&lt;&gt;"",ScheduledPayment,"")</f>
        <v>4380206.0685081</v>
      </c>
      <c r="F79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79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79" s="23">
        <f>IF(PaymentSchedule[[#This Row],[PMT NO]]&lt;&gt;"",PaymentSchedule[[#This Row],[TOTAL PAYMENT]]-PaymentSchedule[[#This Row],[INTEREST]],"")</f>
        <v>4173614.99382882</v>
      </c>
      <c r="I79" s="23">
        <f>IF(PaymentSchedule[[#This Row],[PMT NO]]&lt;&gt;"",PaymentSchedule[[#This Row],[BEGINNING BALANCE]]*(InterestRate/PaymentsPerYear),"")</f>
        <v>206591.074679274</v>
      </c>
      <c r="J79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243735674.6213</v>
      </c>
      <c r="K79" s="23">
        <f ca="1">IF(PaymentSchedule[[#This Row],[PMT NO]]&lt;&gt;"",SUM(INDEX(PaymentSchedule[INTEREST],1,1):PaymentSchedule[[#This Row],[INTEREST]]),"")</f>
        <v>19688656.9373098</v>
      </c>
    </row>
    <row r="80" spans="2:11">
      <c r="B80" s="24">
        <f>IF(LoanIsGood,IF(ROW()-ROW(PaymentSchedule[[#Headers],[PMT NO]])&gt;ScheduledNumberOfPayments,"",ROW()-ROW(PaymentSchedule[[#Headers],[PMT NO]])),"")</f>
        <v>64</v>
      </c>
      <c r="C80" s="22">
        <f>IF(PaymentSchedule[[#This Row],[PMT NO]]&lt;&gt;"",EOMONTH(LoanStartDate,ROW(PaymentSchedule[[#This Row],[PMT NO]])-ROW(PaymentSchedule[[#Headers],[PMT NO]])-2)+DAY(LoanStartDate),"")</f>
        <v>47574</v>
      </c>
      <c r="D80" s="23">
        <f>IF(PaymentSchedule[[#This Row],[PMT NO]]&lt;&gt;"",IF(ROW()-ROW(PaymentSchedule[[#Headers],[BEGINNING BALANCE]])=1,LoanAmount,INDEX(PaymentSchedule[ENDING BALANCE],ROW()-ROW(PaymentSchedule[[#Headers],[BEGINNING BALANCE]])-1)),"")</f>
        <v>243735674.6213</v>
      </c>
      <c r="E80" s="23">
        <f>IF(PaymentSchedule[[#This Row],[PMT NO]]&lt;&gt;"",ScheduledPayment,"")</f>
        <v>4380206.0685081</v>
      </c>
      <c r="F80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0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80" s="23">
        <f>IF(PaymentSchedule[[#This Row],[PMT NO]]&lt;&gt;"",PaymentSchedule[[#This Row],[TOTAL PAYMENT]]-PaymentSchedule[[#This Row],[INTEREST]],"")</f>
        <v>4177093.00632368</v>
      </c>
      <c r="I80" s="23">
        <f>IF(PaymentSchedule[[#This Row],[PMT NO]]&lt;&gt;"",PaymentSchedule[[#This Row],[BEGINNING BALANCE]]*(InterestRate/PaymentsPerYear),"")</f>
        <v>203113.062184416</v>
      </c>
      <c r="J80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239558581.614976</v>
      </c>
      <c r="K80" s="23">
        <f ca="1">IF(PaymentSchedule[[#This Row],[PMT NO]]&lt;&gt;"",SUM(INDEX(PaymentSchedule[INTEREST],1,1):PaymentSchedule[[#This Row],[INTEREST]]),"")</f>
        <v>19891769.9994942</v>
      </c>
    </row>
    <row r="81" spans="2:11">
      <c r="B81" s="24">
        <f>IF(LoanIsGood,IF(ROW()-ROW(PaymentSchedule[[#Headers],[PMT NO]])&gt;ScheduledNumberOfPayments,"",ROW()-ROW(PaymentSchedule[[#Headers],[PMT NO]])),"")</f>
        <v>65</v>
      </c>
      <c r="C81" s="22">
        <f>IF(PaymentSchedule[[#This Row],[PMT NO]]&lt;&gt;"",EOMONTH(LoanStartDate,ROW(PaymentSchedule[[#This Row],[PMT NO]])-ROW(PaymentSchedule[[#Headers],[PMT NO]])-2)+DAY(LoanStartDate),"")</f>
        <v>47604</v>
      </c>
      <c r="D81" s="23">
        <f>IF(PaymentSchedule[[#This Row],[PMT NO]]&lt;&gt;"",IF(ROW()-ROW(PaymentSchedule[[#Headers],[BEGINNING BALANCE]])=1,LoanAmount,INDEX(PaymentSchedule[ENDING BALANCE],ROW()-ROW(PaymentSchedule[[#Headers],[BEGINNING BALANCE]])-1)),"")</f>
        <v>239558581.614976</v>
      </c>
      <c r="E81" s="23">
        <f>IF(PaymentSchedule[[#This Row],[PMT NO]]&lt;&gt;"",ScheduledPayment,"")</f>
        <v>4380206.0685081</v>
      </c>
      <c r="F81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1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81" s="23">
        <f>IF(PaymentSchedule[[#This Row],[PMT NO]]&lt;&gt;"",PaymentSchedule[[#This Row],[TOTAL PAYMENT]]-PaymentSchedule[[#This Row],[INTEREST]],"")</f>
        <v>4180573.91716228</v>
      </c>
      <c r="I81" s="23">
        <f>IF(PaymentSchedule[[#This Row],[PMT NO]]&lt;&gt;"",PaymentSchedule[[#This Row],[BEGINNING BALANCE]]*(InterestRate/PaymentsPerYear),"")</f>
        <v>199632.151345813</v>
      </c>
      <c r="J81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235378007.697814</v>
      </c>
      <c r="K81" s="23">
        <f ca="1">IF(PaymentSchedule[[#This Row],[PMT NO]]&lt;&gt;"",SUM(INDEX(PaymentSchedule[INTEREST],1,1):PaymentSchedule[[#This Row],[INTEREST]]),"")</f>
        <v>20091402.15084</v>
      </c>
    </row>
    <row r="82" spans="2:11">
      <c r="B82" s="24">
        <f>IF(LoanIsGood,IF(ROW()-ROW(PaymentSchedule[[#Headers],[PMT NO]])&gt;ScheduledNumberOfPayments,"",ROW()-ROW(PaymentSchedule[[#Headers],[PMT NO]])),"")</f>
        <v>66</v>
      </c>
      <c r="C82" s="22">
        <f>IF(PaymentSchedule[[#This Row],[PMT NO]]&lt;&gt;"",EOMONTH(LoanStartDate,ROW(PaymentSchedule[[#This Row],[PMT NO]])-ROW(PaymentSchedule[[#Headers],[PMT NO]])-2)+DAY(LoanStartDate),"")</f>
        <v>47635</v>
      </c>
      <c r="D82" s="23">
        <f>IF(PaymentSchedule[[#This Row],[PMT NO]]&lt;&gt;"",IF(ROW()-ROW(PaymentSchedule[[#Headers],[BEGINNING BALANCE]])=1,LoanAmount,INDEX(PaymentSchedule[ENDING BALANCE],ROW()-ROW(PaymentSchedule[[#Headers],[BEGINNING BALANCE]])-1)),"")</f>
        <v>235378007.697814</v>
      </c>
      <c r="E82" s="23">
        <f>IF(PaymentSchedule[[#This Row],[PMT NO]]&lt;&gt;"",ScheduledPayment,"")</f>
        <v>4380206.0685081</v>
      </c>
      <c r="F82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2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82" s="23">
        <f>IF(PaymentSchedule[[#This Row],[PMT NO]]&lt;&gt;"",PaymentSchedule[[#This Row],[TOTAL PAYMENT]]-PaymentSchedule[[#This Row],[INTEREST]],"")</f>
        <v>4184057.72875992</v>
      </c>
      <c r="I82" s="23">
        <f>IF(PaymentSchedule[[#This Row],[PMT NO]]&lt;&gt;"",PaymentSchedule[[#This Row],[BEGINNING BALANCE]]*(InterestRate/PaymentsPerYear),"")</f>
        <v>196148.339748178</v>
      </c>
      <c r="J82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231193949.969054</v>
      </c>
      <c r="K82" s="23">
        <f ca="1">IF(PaymentSchedule[[#This Row],[PMT NO]]&lt;&gt;"",SUM(INDEX(PaymentSchedule[INTEREST],1,1):PaymentSchedule[[#This Row],[INTEREST]]),"")</f>
        <v>20287550.4905882</v>
      </c>
    </row>
    <row r="83" spans="2:11">
      <c r="B83" s="24">
        <f>IF(LoanIsGood,IF(ROW()-ROW(PaymentSchedule[[#Headers],[PMT NO]])&gt;ScheduledNumberOfPayments,"",ROW()-ROW(PaymentSchedule[[#Headers],[PMT NO]])),"")</f>
        <v>67</v>
      </c>
      <c r="C83" s="22">
        <f>IF(PaymentSchedule[[#This Row],[PMT NO]]&lt;&gt;"",EOMONTH(LoanStartDate,ROW(PaymentSchedule[[#This Row],[PMT NO]])-ROW(PaymentSchedule[[#Headers],[PMT NO]])-2)+DAY(LoanStartDate),"")</f>
        <v>47665</v>
      </c>
      <c r="D83" s="23">
        <f>IF(PaymentSchedule[[#This Row],[PMT NO]]&lt;&gt;"",IF(ROW()-ROW(PaymentSchedule[[#Headers],[BEGINNING BALANCE]])=1,LoanAmount,INDEX(PaymentSchedule[ENDING BALANCE],ROW()-ROW(PaymentSchedule[[#Headers],[BEGINNING BALANCE]])-1)),"")</f>
        <v>231193949.969054</v>
      </c>
      <c r="E83" s="23">
        <f>IF(PaymentSchedule[[#This Row],[PMT NO]]&lt;&gt;"",ScheduledPayment,"")</f>
        <v>4380206.0685081</v>
      </c>
      <c r="F83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3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83" s="23">
        <f>IF(PaymentSchedule[[#This Row],[PMT NO]]&lt;&gt;"",PaymentSchedule[[#This Row],[TOTAL PAYMENT]]-PaymentSchedule[[#This Row],[INTEREST]],"")</f>
        <v>4187544.44353389</v>
      </c>
      <c r="I83" s="23">
        <f>IF(PaymentSchedule[[#This Row],[PMT NO]]&lt;&gt;"",PaymentSchedule[[#This Row],[BEGINNING BALANCE]]*(InterestRate/PaymentsPerYear),"")</f>
        <v>192661.624974211</v>
      </c>
      <c r="J83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227006405.52552</v>
      </c>
      <c r="K83" s="23">
        <f ca="1">IF(PaymentSchedule[[#This Row],[PMT NO]]&lt;&gt;"",SUM(INDEX(PaymentSchedule[INTEREST],1,1):PaymentSchedule[[#This Row],[INTEREST]]),"")</f>
        <v>20480212.1155624</v>
      </c>
    </row>
    <row r="84" spans="2:11">
      <c r="B84" s="24">
        <f>IF(LoanIsGood,IF(ROW()-ROW(PaymentSchedule[[#Headers],[PMT NO]])&gt;ScheduledNumberOfPayments,"",ROW()-ROW(PaymentSchedule[[#Headers],[PMT NO]])),"")</f>
        <v>68</v>
      </c>
      <c r="C84" s="22">
        <f>IF(PaymentSchedule[[#This Row],[PMT NO]]&lt;&gt;"",EOMONTH(LoanStartDate,ROW(PaymentSchedule[[#This Row],[PMT NO]])-ROW(PaymentSchedule[[#Headers],[PMT NO]])-2)+DAY(LoanStartDate),"")</f>
        <v>47696</v>
      </c>
      <c r="D84" s="23">
        <f>IF(PaymentSchedule[[#This Row],[PMT NO]]&lt;&gt;"",IF(ROW()-ROW(PaymentSchedule[[#Headers],[BEGINNING BALANCE]])=1,LoanAmount,INDEX(PaymentSchedule[ENDING BALANCE],ROW()-ROW(PaymentSchedule[[#Headers],[BEGINNING BALANCE]])-1)),"")</f>
        <v>227006405.52552</v>
      </c>
      <c r="E84" s="23">
        <f>IF(PaymentSchedule[[#This Row],[PMT NO]]&lt;&gt;"",ScheduledPayment,"")</f>
        <v>4380206.0685081</v>
      </c>
      <c r="F84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4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84" s="23">
        <f>IF(PaymentSchedule[[#This Row],[PMT NO]]&lt;&gt;"",PaymentSchedule[[#This Row],[TOTAL PAYMENT]]-PaymentSchedule[[#This Row],[INTEREST]],"")</f>
        <v>4191034.0639035</v>
      </c>
      <c r="I84" s="23">
        <f>IF(PaymentSchedule[[#This Row],[PMT NO]]&lt;&gt;"",PaymentSchedule[[#This Row],[BEGINNING BALANCE]]*(InterestRate/PaymentsPerYear),"")</f>
        <v>189172.0046046</v>
      </c>
      <c r="J84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222815371.461616</v>
      </c>
      <c r="K84" s="23">
        <f ca="1">IF(PaymentSchedule[[#This Row],[PMT NO]]&lt;&gt;"",SUM(INDEX(PaymentSchedule[INTEREST],1,1):PaymentSchedule[[#This Row],[INTEREST]]),"")</f>
        <v>20669384.120167</v>
      </c>
    </row>
    <row r="85" spans="2:11">
      <c r="B85" s="24">
        <f>IF(LoanIsGood,IF(ROW()-ROW(PaymentSchedule[[#Headers],[PMT NO]])&gt;ScheduledNumberOfPayments,"",ROW()-ROW(PaymentSchedule[[#Headers],[PMT NO]])),"")</f>
        <v>69</v>
      </c>
      <c r="C85" s="22">
        <f>IF(PaymentSchedule[[#This Row],[PMT NO]]&lt;&gt;"",EOMONTH(LoanStartDate,ROW(PaymentSchedule[[#This Row],[PMT NO]])-ROW(PaymentSchedule[[#Headers],[PMT NO]])-2)+DAY(LoanStartDate),"")</f>
        <v>47727</v>
      </c>
      <c r="D85" s="23">
        <f>IF(PaymentSchedule[[#This Row],[PMT NO]]&lt;&gt;"",IF(ROW()-ROW(PaymentSchedule[[#Headers],[BEGINNING BALANCE]])=1,LoanAmount,INDEX(PaymentSchedule[ENDING BALANCE],ROW()-ROW(PaymentSchedule[[#Headers],[BEGINNING BALANCE]])-1)),"")</f>
        <v>222815371.461616</v>
      </c>
      <c r="E85" s="23">
        <f>IF(PaymentSchedule[[#This Row],[PMT NO]]&lt;&gt;"",ScheduledPayment,"")</f>
        <v>4380206.0685081</v>
      </c>
      <c r="F85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5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85" s="23">
        <f>IF(PaymentSchedule[[#This Row],[PMT NO]]&lt;&gt;"",PaymentSchedule[[#This Row],[TOTAL PAYMENT]]-PaymentSchedule[[#This Row],[INTEREST]],"")</f>
        <v>4194526.59229008</v>
      </c>
      <c r="I85" s="23">
        <f>IF(PaymentSchedule[[#This Row],[PMT NO]]&lt;&gt;"",PaymentSchedule[[#This Row],[BEGINNING BALANCE]]*(InterestRate/PaymentsPerYear),"")</f>
        <v>185679.476218014</v>
      </c>
      <c r="J85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218620844.869326</v>
      </c>
      <c r="K85" s="23">
        <f ca="1">IF(PaymentSchedule[[#This Row],[PMT NO]]&lt;&gt;"",SUM(INDEX(PaymentSchedule[INTEREST],1,1):PaymentSchedule[[#This Row],[INTEREST]]),"")</f>
        <v>20855063.596385</v>
      </c>
    </row>
    <row r="86" spans="2:11">
      <c r="B86" s="24">
        <f>IF(LoanIsGood,IF(ROW()-ROW(PaymentSchedule[[#Headers],[PMT NO]])&gt;ScheduledNumberOfPayments,"",ROW()-ROW(PaymentSchedule[[#Headers],[PMT NO]])),"")</f>
        <v>70</v>
      </c>
      <c r="C86" s="22">
        <f>IF(PaymentSchedule[[#This Row],[PMT NO]]&lt;&gt;"",EOMONTH(LoanStartDate,ROW(PaymentSchedule[[#This Row],[PMT NO]])-ROW(PaymentSchedule[[#Headers],[PMT NO]])-2)+DAY(LoanStartDate),"")</f>
        <v>47757</v>
      </c>
      <c r="D86" s="23">
        <f>IF(PaymentSchedule[[#This Row],[PMT NO]]&lt;&gt;"",IF(ROW()-ROW(PaymentSchedule[[#Headers],[BEGINNING BALANCE]])=1,LoanAmount,INDEX(PaymentSchedule[ENDING BALANCE],ROW()-ROW(PaymentSchedule[[#Headers],[BEGINNING BALANCE]])-1)),"")</f>
        <v>218620844.869326</v>
      </c>
      <c r="E86" s="23">
        <f>IF(PaymentSchedule[[#This Row],[PMT NO]]&lt;&gt;"",ScheduledPayment,"")</f>
        <v>4380206.0685081</v>
      </c>
      <c r="F86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6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86" s="23">
        <f>IF(PaymentSchedule[[#This Row],[PMT NO]]&lt;&gt;"",PaymentSchedule[[#This Row],[TOTAL PAYMENT]]-PaymentSchedule[[#This Row],[INTEREST]],"")</f>
        <v>4198022.03111699</v>
      </c>
      <c r="I86" s="23">
        <f>IF(PaymentSchedule[[#This Row],[PMT NO]]&lt;&gt;"",PaymentSchedule[[#This Row],[BEGINNING BALANCE]]*(InterestRate/PaymentsPerYear),"")</f>
        <v>182184.037391105</v>
      </c>
      <c r="J86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214422822.838209</v>
      </c>
      <c r="K86" s="23">
        <f ca="1">IF(PaymentSchedule[[#This Row],[PMT NO]]&lt;&gt;"",SUM(INDEX(PaymentSchedule[INTEREST],1,1):PaymentSchedule[[#This Row],[INTEREST]]),"")</f>
        <v>21037247.6337761</v>
      </c>
    </row>
    <row r="87" spans="2:11">
      <c r="B87" s="24">
        <f>IF(LoanIsGood,IF(ROW()-ROW(PaymentSchedule[[#Headers],[PMT NO]])&gt;ScheduledNumberOfPayments,"",ROW()-ROW(PaymentSchedule[[#Headers],[PMT NO]])),"")</f>
        <v>71</v>
      </c>
      <c r="C87" s="22">
        <f>IF(PaymentSchedule[[#This Row],[PMT NO]]&lt;&gt;"",EOMONTH(LoanStartDate,ROW(PaymentSchedule[[#This Row],[PMT NO]])-ROW(PaymentSchedule[[#Headers],[PMT NO]])-2)+DAY(LoanStartDate),"")</f>
        <v>47788</v>
      </c>
      <c r="D87" s="23">
        <f>IF(PaymentSchedule[[#This Row],[PMT NO]]&lt;&gt;"",IF(ROW()-ROW(PaymentSchedule[[#Headers],[BEGINNING BALANCE]])=1,LoanAmount,INDEX(PaymentSchedule[ENDING BALANCE],ROW()-ROW(PaymentSchedule[[#Headers],[BEGINNING BALANCE]])-1)),"")</f>
        <v>214422822.838209</v>
      </c>
      <c r="E87" s="23">
        <f>IF(PaymentSchedule[[#This Row],[PMT NO]]&lt;&gt;"",ScheduledPayment,"")</f>
        <v>4380206.0685081</v>
      </c>
      <c r="F87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7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87" s="23">
        <f>IF(PaymentSchedule[[#This Row],[PMT NO]]&lt;&gt;"",PaymentSchedule[[#This Row],[TOTAL PAYMENT]]-PaymentSchedule[[#This Row],[INTEREST]],"")</f>
        <v>4201520.38280959</v>
      </c>
      <c r="I87" s="23">
        <f>IF(PaymentSchedule[[#This Row],[PMT NO]]&lt;&gt;"",PaymentSchedule[[#This Row],[BEGINNING BALANCE]]*(InterestRate/PaymentsPerYear),"")</f>
        <v>178685.685698508</v>
      </c>
      <c r="J87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210221302.4554</v>
      </c>
      <c r="K87" s="23">
        <f ca="1">IF(PaymentSchedule[[#This Row],[PMT NO]]&lt;&gt;"",SUM(INDEX(PaymentSchedule[INTEREST],1,1):PaymentSchedule[[#This Row],[INTEREST]]),"")</f>
        <v>21215933.3194746</v>
      </c>
    </row>
    <row r="88" spans="2:11">
      <c r="B88" s="24">
        <f>IF(LoanIsGood,IF(ROW()-ROW(PaymentSchedule[[#Headers],[PMT NO]])&gt;ScheduledNumberOfPayments,"",ROW()-ROW(PaymentSchedule[[#Headers],[PMT NO]])),"")</f>
        <v>72</v>
      </c>
      <c r="C88" s="22">
        <f>IF(PaymentSchedule[[#This Row],[PMT NO]]&lt;&gt;"",EOMONTH(LoanStartDate,ROW(PaymentSchedule[[#This Row],[PMT NO]])-ROW(PaymentSchedule[[#Headers],[PMT NO]])-2)+DAY(LoanStartDate),"")</f>
        <v>47818</v>
      </c>
      <c r="D88" s="23">
        <f>IF(PaymentSchedule[[#This Row],[PMT NO]]&lt;&gt;"",IF(ROW()-ROW(PaymentSchedule[[#Headers],[BEGINNING BALANCE]])=1,LoanAmount,INDEX(PaymentSchedule[ENDING BALANCE],ROW()-ROW(PaymentSchedule[[#Headers],[BEGINNING BALANCE]])-1)),"")</f>
        <v>210221302.4554</v>
      </c>
      <c r="E88" s="23">
        <f>IF(PaymentSchedule[[#This Row],[PMT NO]]&lt;&gt;"",ScheduledPayment,"")</f>
        <v>4380206.0685081</v>
      </c>
      <c r="F88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8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88" s="23">
        <f>IF(PaymentSchedule[[#This Row],[PMT NO]]&lt;&gt;"",PaymentSchedule[[#This Row],[TOTAL PAYMENT]]-PaymentSchedule[[#This Row],[INTEREST]],"")</f>
        <v>4205021.64979526</v>
      </c>
      <c r="I88" s="23">
        <f>IF(PaymentSchedule[[#This Row],[PMT NO]]&lt;&gt;"",PaymentSchedule[[#This Row],[BEGINNING BALANCE]]*(InterestRate/PaymentsPerYear),"")</f>
        <v>175184.418712833</v>
      </c>
      <c r="J88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206016280.805604</v>
      </c>
      <c r="K88" s="23">
        <f ca="1">IF(PaymentSchedule[[#This Row],[PMT NO]]&lt;&gt;"",SUM(INDEX(PaymentSchedule[INTEREST],1,1):PaymentSchedule[[#This Row],[INTEREST]]),"")</f>
        <v>21391117.7381875</v>
      </c>
    </row>
    <row r="89" spans="2:11">
      <c r="B89" s="24">
        <f>IF(LoanIsGood,IF(ROW()-ROW(PaymentSchedule[[#Headers],[PMT NO]])&gt;ScheduledNumberOfPayments,"",ROW()-ROW(PaymentSchedule[[#Headers],[PMT NO]])),"")</f>
        <v>73</v>
      </c>
      <c r="C89" s="22">
        <f>IF(PaymentSchedule[[#This Row],[PMT NO]]&lt;&gt;"",EOMONTH(LoanStartDate,ROW(PaymentSchedule[[#This Row],[PMT NO]])-ROW(PaymentSchedule[[#Headers],[PMT NO]])-2)+DAY(LoanStartDate),"")</f>
        <v>47849</v>
      </c>
      <c r="D89" s="23">
        <f>IF(PaymentSchedule[[#This Row],[PMT NO]]&lt;&gt;"",IF(ROW()-ROW(PaymentSchedule[[#Headers],[BEGINNING BALANCE]])=1,LoanAmount,INDEX(PaymentSchedule[ENDING BALANCE],ROW()-ROW(PaymentSchedule[[#Headers],[BEGINNING BALANCE]])-1)),"")</f>
        <v>206016280.805604</v>
      </c>
      <c r="E89" s="23">
        <f>IF(PaymentSchedule[[#This Row],[PMT NO]]&lt;&gt;"",ScheduledPayment,"")</f>
        <v>4380206.0685081</v>
      </c>
      <c r="F89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89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89" s="23">
        <f>IF(PaymentSchedule[[#This Row],[PMT NO]]&lt;&gt;"",PaymentSchedule[[#This Row],[TOTAL PAYMENT]]-PaymentSchedule[[#This Row],[INTEREST]],"")</f>
        <v>4208525.83450343</v>
      </c>
      <c r="I89" s="23">
        <f>IF(PaymentSchedule[[#This Row],[PMT NO]]&lt;&gt;"",PaymentSchedule[[#This Row],[BEGINNING BALANCE]]*(InterestRate/PaymentsPerYear),"")</f>
        <v>171680.23400467</v>
      </c>
      <c r="J89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201807754.971101</v>
      </c>
      <c r="K89" s="23">
        <f ca="1">IF(PaymentSchedule[[#This Row],[PMT NO]]&lt;&gt;"",SUM(INDEX(PaymentSchedule[INTEREST],1,1):PaymentSchedule[[#This Row],[INTEREST]]),"")</f>
        <v>21562797.9721921</v>
      </c>
    </row>
    <row r="90" spans="2:11">
      <c r="B90" s="24">
        <f>IF(LoanIsGood,IF(ROW()-ROW(PaymentSchedule[[#Headers],[PMT NO]])&gt;ScheduledNumberOfPayments,"",ROW()-ROW(PaymentSchedule[[#Headers],[PMT NO]])),"")</f>
        <v>74</v>
      </c>
      <c r="C90" s="22">
        <f>IF(PaymentSchedule[[#This Row],[PMT NO]]&lt;&gt;"",EOMONTH(LoanStartDate,ROW(PaymentSchedule[[#This Row],[PMT NO]])-ROW(PaymentSchedule[[#Headers],[PMT NO]])-2)+DAY(LoanStartDate),"")</f>
        <v>47880</v>
      </c>
      <c r="D90" s="23">
        <f>IF(PaymentSchedule[[#This Row],[PMT NO]]&lt;&gt;"",IF(ROW()-ROW(PaymentSchedule[[#Headers],[BEGINNING BALANCE]])=1,LoanAmount,INDEX(PaymentSchedule[ENDING BALANCE],ROW()-ROW(PaymentSchedule[[#Headers],[BEGINNING BALANCE]])-1)),"")</f>
        <v>201807754.971101</v>
      </c>
      <c r="E90" s="23">
        <f>IF(PaymentSchedule[[#This Row],[PMT NO]]&lt;&gt;"",ScheduledPayment,"")</f>
        <v>4380206.0685081</v>
      </c>
      <c r="F90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0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90" s="23">
        <f>IF(PaymentSchedule[[#This Row],[PMT NO]]&lt;&gt;"",PaymentSchedule[[#This Row],[TOTAL PAYMENT]]-PaymentSchedule[[#This Row],[INTEREST]],"")</f>
        <v>4212032.93936551</v>
      </c>
      <c r="I90" s="23">
        <f>IF(PaymentSchedule[[#This Row],[PMT NO]]&lt;&gt;"",PaymentSchedule[[#This Row],[BEGINNING BALANCE]]*(InterestRate/PaymentsPerYear),"")</f>
        <v>168173.129142584</v>
      </c>
      <c r="J90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197595722.031735</v>
      </c>
      <c r="K90" s="23">
        <f ca="1">IF(PaymentSchedule[[#This Row],[PMT NO]]&lt;&gt;"",SUM(INDEX(PaymentSchedule[INTEREST],1,1):PaymentSchedule[[#This Row],[INTEREST]]),"")</f>
        <v>21730971.1013347</v>
      </c>
    </row>
    <row r="91" spans="2:11">
      <c r="B91" s="24">
        <f>IF(LoanIsGood,IF(ROW()-ROW(PaymentSchedule[[#Headers],[PMT NO]])&gt;ScheduledNumberOfPayments,"",ROW()-ROW(PaymentSchedule[[#Headers],[PMT NO]])),"")</f>
        <v>75</v>
      </c>
      <c r="C91" s="22">
        <f>IF(PaymentSchedule[[#This Row],[PMT NO]]&lt;&gt;"",EOMONTH(LoanStartDate,ROW(PaymentSchedule[[#This Row],[PMT NO]])-ROW(PaymentSchedule[[#Headers],[PMT NO]])-2)+DAY(LoanStartDate),"")</f>
        <v>47908</v>
      </c>
      <c r="D91" s="23">
        <f>IF(PaymentSchedule[[#This Row],[PMT NO]]&lt;&gt;"",IF(ROW()-ROW(PaymentSchedule[[#Headers],[BEGINNING BALANCE]])=1,LoanAmount,INDEX(PaymentSchedule[ENDING BALANCE],ROW()-ROW(PaymentSchedule[[#Headers],[BEGINNING BALANCE]])-1)),"")</f>
        <v>197595722.031735</v>
      </c>
      <c r="E91" s="23">
        <f>IF(PaymentSchedule[[#This Row],[PMT NO]]&lt;&gt;"",ScheduledPayment,"")</f>
        <v>4380206.0685081</v>
      </c>
      <c r="F91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1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91" s="23">
        <f>IF(PaymentSchedule[[#This Row],[PMT NO]]&lt;&gt;"",PaymentSchedule[[#This Row],[TOTAL PAYMENT]]-PaymentSchedule[[#This Row],[INTEREST]],"")</f>
        <v>4215542.96681499</v>
      </c>
      <c r="I91" s="23">
        <f>IF(PaymentSchedule[[#This Row],[PMT NO]]&lt;&gt;"",PaymentSchedule[[#This Row],[BEGINNING BALANCE]]*(InterestRate/PaymentsPerYear),"")</f>
        <v>164663.101693113</v>
      </c>
      <c r="J91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193380179.06492</v>
      </c>
      <c r="K91" s="23">
        <f ca="1">IF(PaymentSchedule[[#This Row],[PMT NO]]&lt;&gt;"",SUM(INDEX(PaymentSchedule[INTEREST],1,1):PaymentSchedule[[#This Row],[INTEREST]]),"")</f>
        <v>21895634.2030278</v>
      </c>
    </row>
    <row r="92" spans="2:11">
      <c r="B92" s="24">
        <f>IF(LoanIsGood,IF(ROW()-ROW(PaymentSchedule[[#Headers],[PMT NO]])&gt;ScheduledNumberOfPayments,"",ROW()-ROW(PaymentSchedule[[#Headers],[PMT NO]])),"")</f>
        <v>76</v>
      </c>
      <c r="C92" s="22">
        <f>IF(PaymentSchedule[[#This Row],[PMT NO]]&lt;&gt;"",EOMONTH(LoanStartDate,ROW(PaymentSchedule[[#This Row],[PMT NO]])-ROW(PaymentSchedule[[#Headers],[PMT NO]])-2)+DAY(LoanStartDate),"")</f>
        <v>47939</v>
      </c>
      <c r="D92" s="23">
        <f>IF(PaymentSchedule[[#This Row],[PMT NO]]&lt;&gt;"",IF(ROW()-ROW(PaymentSchedule[[#Headers],[BEGINNING BALANCE]])=1,LoanAmount,INDEX(PaymentSchedule[ENDING BALANCE],ROW()-ROW(PaymentSchedule[[#Headers],[BEGINNING BALANCE]])-1)),"")</f>
        <v>193380179.06492</v>
      </c>
      <c r="E92" s="23">
        <f>IF(PaymentSchedule[[#This Row],[PMT NO]]&lt;&gt;"",ScheduledPayment,"")</f>
        <v>4380206.0685081</v>
      </c>
      <c r="F92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2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92" s="23">
        <f>IF(PaymentSchedule[[#This Row],[PMT NO]]&lt;&gt;"",PaymentSchedule[[#This Row],[TOTAL PAYMENT]]-PaymentSchedule[[#This Row],[INTEREST]],"")</f>
        <v>4219055.91928733</v>
      </c>
      <c r="I92" s="23">
        <f>IF(PaymentSchedule[[#This Row],[PMT NO]]&lt;&gt;"",PaymentSchedule[[#This Row],[BEGINNING BALANCE]]*(InterestRate/PaymentsPerYear),"")</f>
        <v>161150.149220767</v>
      </c>
      <c r="J92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189161123.145633</v>
      </c>
      <c r="K92" s="23">
        <f ca="1">IF(PaymentSchedule[[#This Row],[PMT NO]]&lt;&gt;"",SUM(INDEX(PaymentSchedule[INTEREST],1,1):PaymentSchedule[[#This Row],[INTEREST]]),"")</f>
        <v>22056784.3522486</v>
      </c>
    </row>
    <row r="93" spans="2:11">
      <c r="B93" s="24">
        <f>IF(LoanIsGood,IF(ROW()-ROW(PaymentSchedule[[#Headers],[PMT NO]])&gt;ScheduledNumberOfPayments,"",ROW()-ROW(PaymentSchedule[[#Headers],[PMT NO]])),"")</f>
        <v>77</v>
      </c>
      <c r="C93" s="22">
        <f>IF(PaymentSchedule[[#This Row],[PMT NO]]&lt;&gt;"",EOMONTH(LoanStartDate,ROW(PaymentSchedule[[#This Row],[PMT NO]])-ROW(PaymentSchedule[[#Headers],[PMT NO]])-2)+DAY(LoanStartDate),"")</f>
        <v>47969</v>
      </c>
      <c r="D93" s="23">
        <f>IF(PaymentSchedule[[#This Row],[PMT NO]]&lt;&gt;"",IF(ROW()-ROW(PaymentSchedule[[#Headers],[BEGINNING BALANCE]])=1,LoanAmount,INDEX(PaymentSchedule[ENDING BALANCE],ROW()-ROW(PaymentSchedule[[#Headers],[BEGINNING BALANCE]])-1)),"")</f>
        <v>189161123.145633</v>
      </c>
      <c r="E93" s="23">
        <f>IF(PaymentSchedule[[#This Row],[PMT NO]]&lt;&gt;"",ScheduledPayment,"")</f>
        <v>4380206.0685081</v>
      </c>
      <c r="F93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3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93" s="23">
        <f>IF(PaymentSchedule[[#This Row],[PMT NO]]&lt;&gt;"",PaymentSchedule[[#This Row],[TOTAL PAYMENT]]-PaymentSchedule[[#This Row],[INTEREST]],"")</f>
        <v>4222571.79922007</v>
      </c>
      <c r="I93" s="23">
        <f>IF(PaymentSchedule[[#This Row],[PMT NO]]&lt;&gt;"",PaymentSchedule[[#This Row],[BEGINNING BALANCE]]*(InterestRate/PaymentsPerYear),"")</f>
        <v>157634.269288028</v>
      </c>
      <c r="J93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184938551.346413</v>
      </c>
      <c r="K93" s="23">
        <f ca="1">IF(PaymentSchedule[[#This Row],[PMT NO]]&lt;&gt;"",SUM(INDEX(PaymentSchedule[INTEREST],1,1):PaymentSchedule[[#This Row],[INTEREST]]),"")</f>
        <v>22214418.6215366</v>
      </c>
    </row>
    <row r="94" spans="2:11">
      <c r="B94" s="24">
        <f>IF(LoanIsGood,IF(ROW()-ROW(PaymentSchedule[[#Headers],[PMT NO]])&gt;ScheduledNumberOfPayments,"",ROW()-ROW(PaymentSchedule[[#Headers],[PMT NO]])),"")</f>
        <v>78</v>
      </c>
      <c r="C94" s="22">
        <f>IF(PaymentSchedule[[#This Row],[PMT NO]]&lt;&gt;"",EOMONTH(LoanStartDate,ROW(PaymentSchedule[[#This Row],[PMT NO]])-ROW(PaymentSchedule[[#Headers],[PMT NO]])-2)+DAY(LoanStartDate),"")</f>
        <v>48000</v>
      </c>
      <c r="D94" s="23">
        <f>IF(PaymentSchedule[[#This Row],[PMT NO]]&lt;&gt;"",IF(ROW()-ROW(PaymentSchedule[[#Headers],[BEGINNING BALANCE]])=1,LoanAmount,INDEX(PaymentSchedule[ENDING BALANCE],ROW()-ROW(PaymentSchedule[[#Headers],[BEGINNING BALANCE]])-1)),"")</f>
        <v>184938551.346413</v>
      </c>
      <c r="E94" s="23">
        <f>IF(PaymentSchedule[[#This Row],[PMT NO]]&lt;&gt;"",ScheduledPayment,"")</f>
        <v>4380206.0685081</v>
      </c>
      <c r="F94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4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94" s="23">
        <f>IF(PaymentSchedule[[#This Row],[PMT NO]]&lt;&gt;"",PaymentSchedule[[#This Row],[TOTAL PAYMENT]]-PaymentSchedule[[#This Row],[INTEREST]],"")</f>
        <v>4226090.60905275</v>
      </c>
      <c r="I94" s="23">
        <f>IF(PaymentSchedule[[#This Row],[PMT NO]]&lt;&gt;"",PaymentSchedule[[#This Row],[BEGINNING BALANCE]]*(InterestRate/PaymentsPerYear),"")</f>
        <v>154115.459455344</v>
      </c>
      <c r="J94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180712460.73736</v>
      </c>
      <c r="K94" s="23">
        <f ca="1">IF(PaymentSchedule[[#This Row],[PMT NO]]&lt;&gt;"",SUM(INDEX(PaymentSchedule[INTEREST],1,1):PaymentSchedule[[#This Row],[INTEREST]]),"")</f>
        <v>22368534.080992</v>
      </c>
    </row>
    <row r="95" spans="2:11">
      <c r="B95" s="24">
        <f>IF(LoanIsGood,IF(ROW()-ROW(PaymentSchedule[[#Headers],[PMT NO]])&gt;ScheduledNumberOfPayments,"",ROW()-ROW(PaymentSchedule[[#Headers],[PMT NO]])),"")</f>
        <v>79</v>
      </c>
      <c r="C95" s="22">
        <f>IF(PaymentSchedule[[#This Row],[PMT NO]]&lt;&gt;"",EOMONTH(LoanStartDate,ROW(PaymentSchedule[[#This Row],[PMT NO]])-ROW(PaymentSchedule[[#Headers],[PMT NO]])-2)+DAY(LoanStartDate),"")</f>
        <v>48030</v>
      </c>
      <c r="D95" s="23">
        <f>IF(PaymentSchedule[[#This Row],[PMT NO]]&lt;&gt;"",IF(ROW()-ROW(PaymentSchedule[[#Headers],[BEGINNING BALANCE]])=1,LoanAmount,INDEX(PaymentSchedule[ENDING BALANCE],ROW()-ROW(PaymentSchedule[[#Headers],[BEGINNING BALANCE]])-1)),"")</f>
        <v>180712460.73736</v>
      </c>
      <c r="E95" s="23">
        <f>IF(PaymentSchedule[[#This Row],[PMT NO]]&lt;&gt;"",ScheduledPayment,"")</f>
        <v>4380206.0685081</v>
      </c>
      <c r="F95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5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95" s="23">
        <f>IF(PaymentSchedule[[#This Row],[PMT NO]]&lt;&gt;"",PaymentSchedule[[#This Row],[TOTAL PAYMENT]]-PaymentSchedule[[#This Row],[INTEREST]],"")</f>
        <v>4229612.35122696</v>
      </c>
      <c r="I95" s="23">
        <f>IF(PaymentSchedule[[#This Row],[PMT NO]]&lt;&gt;"",PaymentSchedule[[#This Row],[BEGINNING BALANCE]]*(InterestRate/PaymentsPerYear),"")</f>
        <v>150593.717281134</v>
      </c>
      <c r="J95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176482848.386133</v>
      </c>
      <c r="K95" s="23">
        <f ca="1">IF(PaymentSchedule[[#This Row],[PMT NO]]&lt;&gt;"",SUM(INDEX(PaymentSchedule[INTEREST],1,1):PaymentSchedule[[#This Row],[INTEREST]]),"")</f>
        <v>22519127.7982731</v>
      </c>
    </row>
    <row r="96" spans="2:11">
      <c r="B96" s="24">
        <f>IF(LoanIsGood,IF(ROW()-ROW(PaymentSchedule[[#Headers],[PMT NO]])&gt;ScheduledNumberOfPayments,"",ROW()-ROW(PaymentSchedule[[#Headers],[PMT NO]])),"")</f>
        <v>80</v>
      </c>
      <c r="C96" s="22">
        <f>IF(PaymentSchedule[[#This Row],[PMT NO]]&lt;&gt;"",EOMONTH(LoanStartDate,ROW(PaymentSchedule[[#This Row],[PMT NO]])-ROW(PaymentSchedule[[#Headers],[PMT NO]])-2)+DAY(LoanStartDate),"")</f>
        <v>48061</v>
      </c>
      <c r="D96" s="23">
        <f>IF(PaymentSchedule[[#This Row],[PMT NO]]&lt;&gt;"",IF(ROW()-ROW(PaymentSchedule[[#Headers],[BEGINNING BALANCE]])=1,LoanAmount,INDEX(PaymentSchedule[ENDING BALANCE],ROW()-ROW(PaymentSchedule[[#Headers],[BEGINNING BALANCE]])-1)),"")</f>
        <v>176482848.386133</v>
      </c>
      <c r="E96" s="23">
        <f>IF(PaymentSchedule[[#This Row],[PMT NO]]&lt;&gt;"",ScheduledPayment,"")</f>
        <v>4380206.0685081</v>
      </c>
      <c r="F96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6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96" s="23">
        <f>IF(PaymentSchedule[[#This Row],[PMT NO]]&lt;&gt;"",PaymentSchedule[[#This Row],[TOTAL PAYMENT]]-PaymentSchedule[[#This Row],[INTEREST]],"")</f>
        <v>4233137.02818632</v>
      </c>
      <c r="I96" s="23">
        <f>IF(PaymentSchedule[[#This Row],[PMT NO]]&lt;&gt;"",PaymentSchedule[[#This Row],[BEGINNING BALANCE]]*(InterestRate/PaymentsPerYear),"")</f>
        <v>147069.040321778</v>
      </c>
      <c r="J96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172249711.357947</v>
      </c>
      <c r="K96" s="23">
        <f ca="1">IF(PaymentSchedule[[#This Row],[PMT NO]]&lt;&gt;"",SUM(INDEX(PaymentSchedule[INTEREST],1,1):PaymentSchedule[[#This Row],[INTEREST]]),"")</f>
        <v>22666196.8385949</v>
      </c>
    </row>
    <row r="97" spans="2:11">
      <c r="B97" s="24">
        <f>IF(LoanIsGood,IF(ROW()-ROW(PaymentSchedule[[#Headers],[PMT NO]])&gt;ScheduledNumberOfPayments,"",ROW()-ROW(PaymentSchedule[[#Headers],[PMT NO]])),"")</f>
        <v>81</v>
      </c>
      <c r="C97" s="22">
        <f>IF(PaymentSchedule[[#This Row],[PMT NO]]&lt;&gt;"",EOMONTH(LoanStartDate,ROW(PaymentSchedule[[#This Row],[PMT NO]])-ROW(PaymentSchedule[[#Headers],[PMT NO]])-2)+DAY(LoanStartDate),"")</f>
        <v>48092</v>
      </c>
      <c r="D97" s="23">
        <f>IF(PaymentSchedule[[#This Row],[PMT NO]]&lt;&gt;"",IF(ROW()-ROW(PaymentSchedule[[#Headers],[BEGINNING BALANCE]])=1,LoanAmount,INDEX(PaymentSchedule[ENDING BALANCE],ROW()-ROW(PaymentSchedule[[#Headers],[BEGINNING BALANCE]])-1)),"")</f>
        <v>172249711.357947</v>
      </c>
      <c r="E97" s="23">
        <f>IF(PaymentSchedule[[#This Row],[PMT NO]]&lt;&gt;"",ScheduledPayment,"")</f>
        <v>4380206.0685081</v>
      </c>
      <c r="F97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7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97" s="23">
        <f>IF(PaymentSchedule[[#This Row],[PMT NO]]&lt;&gt;"",PaymentSchedule[[#This Row],[TOTAL PAYMENT]]-PaymentSchedule[[#This Row],[INTEREST]],"")</f>
        <v>4236664.64237648</v>
      </c>
      <c r="I97" s="23">
        <f>IF(PaymentSchedule[[#This Row],[PMT NO]]&lt;&gt;"",PaymentSchedule[[#This Row],[BEGINNING BALANCE]]*(InterestRate/PaymentsPerYear),"")</f>
        <v>143541.426131622</v>
      </c>
      <c r="J97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168013046.71557</v>
      </c>
      <c r="K97" s="23">
        <f ca="1">IF(PaymentSchedule[[#This Row],[PMT NO]]&lt;&gt;"",SUM(INDEX(PaymentSchedule[INTEREST],1,1):PaymentSchedule[[#This Row],[INTEREST]]),"")</f>
        <v>22809738.2647265</v>
      </c>
    </row>
    <row r="98" spans="2:11">
      <c r="B98" s="24">
        <f>IF(LoanIsGood,IF(ROW()-ROW(PaymentSchedule[[#Headers],[PMT NO]])&gt;ScheduledNumberOfPayments,"",ROW()-ROW(PaymentSchedule[[#Headers],[PMT NO]])),"")</f>
        <v>82</v>
      </c>
      <c r="C98" s="22">
        <f>IF(PaymentSchedule[[#This Row],[PMT NO]]&lt;&gt;"",EOMONTH(LoanStartDate,ROW(PaymentSchedule[[#This Row],[PMT NO]])-ROW(PaymentSchedule[[#Headers],[PMT NO]])-2)+DAY(LoanStartDate),"")</f>
        <v>48122</v>
      </c>
      <c r="D98" s="23">
        <f>IF(PaymentSchedule[[#This Row],[PMT NO]]&lt;&gt;"",IF(ROW()-ROW(PaymentSchedule[[#Headers],[BEGINNING BALANCE]])=1,LoanAmount,INDEX(PaymentSchedule[ENDING BALANCE],ROW()-ROW(PaymentSchedule[[#Headers],[BEGINNING BALANCE]])-1)),"")</f>
        <v>168013046.71557</v>
      </c>
      <c r="E98" s="23">
        <f>IF(PaymentSchedule[[#This Row],[PMT NO]]&lt;&gt;"",ScheduledPayment,"")</f>
        <v>4380206.0685081</v>
      </c>
      <c r="F98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8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98" s="23">
        <f>IF(PaymentSchedule[[#This Row],[PMT NO]]&lt;&gt;"",PaymentSchedule[[#This Row],[TOTAL PAYMENT]]-PaymentSchedule[[#This Row],[INTEREST]],"")</f>
        <v>4240195.19624512</v>
      </c>
      <c r="I98" s="23">
        <f>IF(PaymentSchedule[[#This Row],[PMT NO]]&lt;&gt;"",PaymentSchedule[[#This Row],[BEGINNING BALANCE]]*(InterestRate/PaymentsPerYear),"")</f>
        <v>140010.872262975</v>
      </c>
      <c r="J98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163772851.519325</v>
      </c>
      <c r="K98" s="23">
        <f ca="1">IF(PaymentSchedule[[#This Row],[PMT NO]]&lt;&gt;"",SUM(INDEX(PaymentSchedule[INTEREST],1,1):PaymentSchedule[[#This Row],[INTEREST]]),"")</f>
        <v>22949749.1369895</v>
      </c>
    </row>
    <row r="99" spans="2:11">
      <c r="B99" s="24">
        <f>IF(LoanIsGood,IF(ROW()-ROW(PaymentSchedule[[#Headers],[PMT NO]])&gt;ScheduledNumberOfPayments,"",ROW()-ROW(PaymentSchedule[[#Headers],[PMT NO]])),"")</f>
        <v>83</v>
      </c>
      <c r="C99" s="22">
        <f>IF(PaymentSchedule[[#This Row],[PMT NO]]&lt;&gt;"",EOMONTH(LoanStartDate,ROW(PaymentSchedule[[#This Row],[PMT NO]])-ROW(PaymentSchedule[[#Headers],[PMT NO]])-2)+DAY(LoanStartDate),"")</f>
        <v>48153</v>
      </c>
      <c r="D99" s="23">
        <f>IF(PaymentSchedule[[#This Row],[PMT NO]]&lt;&gt;"",IF(ROW()-ROW(PaymentSchedule[[#Headers],[BEGINNING BALANCE]])=1,LoanAmount,INDEX(PaymentSchedule[ENDING BALANCE],ROW()-ROW(PaymentSchedule[[#Headers],[BEGINNING BALANCE]])-1)),"")</f>
        <v>163772851.519325</v>
      </c>
      <c r="E99" s="23">
        <f>IF(PaymentSchedule[[#This Row],[PMT NO]]&lt;&gt;"",ScheduledPayment,"")</f>
        <v>4380206.0685081</v>
      </c>
      <c r="F99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99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99" s="23">
        <f>IF(PaymentSchedule[[#This Row],[PMT NO]]&lt;&gt;"",PaymentSchedule[[#This Row],[TOTAL PAYMENT]]-PaymentSchedule[[#This Row],[INTEREST]],"")</f>
        <v>4243728.69224199</v>
      </c>
      <c r="I99" s="23">
        <f>IF(PaymentSchedule[[#This Row],[PMT NO]]&lt;&gt;"",PaymentSchedule[[#This Row],[BEGINNING BALANCE]]*(InterestRate/PaymentsPerYear),"")</f>
        <v>136477.376266104</v>
      </c>
      <c r="J99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159529122.827083</v>
      </c>
      <c r="K99" s="23">
        <f ca="1">IF(PaymentSchedule[[#This Row],[PMT NO]]&lt;&gt;"",SUM(INDEX(PaymentSchedule[INTEREST],1,1):PaymentSchedule[[#This Row],[INTEREST]]),"")</f>
        <v>23086226.5132556</v>
      </c>
    </row>
    <row r="100" spans="2:11">
      <c r="B100" s="24">
        <f>IF(LoanIsGood,IF(ROW()-ROW(PaymentSchedule[[#Headers],[PMT NO]])&gt;ScheduledNumberOfPayments,"",ROW()-ROW(PaymentSchedule[[#Headers],[PMT NO]])),"")</f>
        <v>84</v>
      </c>
      <c r="C100" s="22">
        <f>IF(PaymentSchedule[[#This Row],[PMT NO]]&lt;&gt;"",EOMONTH(LoanStartDate,ROW(PaymentSchedule[[#This Row],[PMT NO]])-ROW(PaymentSchedule[[#Headers],[PMT NO]])-2)+DAY(LoanStartDate),"")</f>
        <v>48183</v>
      </c>
      <c r="D100" s="23">
        <f>IF(PaymentSchedule[[#This Row],[PMT NO]]&lt;&gt;"",IF(ROW()-ROW(PaymentSchedule[[#Headers],[BEGINNING BALANCE]])=1,LoanAmount,INDEX(PaymentSchedule[ENDING BALANCE],ROW()-ROW(PaymentSchedule[[#Headers],[BEGINNING BALANCE]])-1)),"")</f>
        <v>159529122.827083</v>
      </c>
      <c r="E100" s="23">
        <f>IF(PaymentSchedule[[#This Row],[PMT NO]]&lt;&gt;"",ScheduledPayment,"")</f>
        <v>4380206.0685081</v>
      </c>
      <c r="F100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0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00" s="23">
        <f>IF(PaymentSchedule[[#This Row],[PMT NO]]&lt;&gt;"",PaymentSchedule[[#This Row],[TOTAL PAYMENT]]-PaymentSchedule[[#This Row],[INTEREST]],"")</f>
        <v>4247265.13281886</v>
      </c>
      <c r="I100" s="23">
        <f>IF(PaymentSchedule[[#This Row],[PMT NO]]&lt;&gt;"",PaymentSchedule[[#This Row],[BEGINNING BALANCE]]*(InterestRate/PaymentsPerYear),"")</f>
        <v>132940.935689236</v>
      </c>
      <c r="J100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155281857.694264</v>
      </c>
      <c r="K100" s="23">
        <f ca="1">IF(PaymentSchedule[[#This Row],[PMT NO]]&lt;&gt;"",SUM(INDEX(PaymentSchedule[INTEREST],1,1):PaymentSchedule[[#This Row],[INTEREST]]),"")</f>
        <v>23219167.4489448</v>
      </c>
    </row>
    <row r="101" spans="2:11">
      <c r="B101" s="24">
        <f>IF(LoanIsGood,IF(ROW()-ROW(PaymentSchedule[[#Headers],[PMT NO]])&gt;ScheduledNumberOfPayments,"",ROW()-ROW(PaymentSchedule[[#Headers],[PMT NO]])),"")</f>
        <v>85</v>
      </c>
      <c r="C101" s="22">
        <f>IF(PaymentSchedule[[#This Row],[PMT NO]]&lt;&gt;"",EOMONTH(LoanStartDate,ROW(PaymentSchedule[[#This Row],[PMT NO]])-ROW(PaymentSchedule[[#Headers],[PMT NO]])-2)+DAY(LoanStartDate),"")</f>
        <v>48214</v>
      </c>
      <c r="D101" s="23">
        <f>IF(PaymentSchedule[[#This Row],[PMT NO]]&lt;&gt;"",IF(ROW()-ROW(PaymentSchedule[[#Headers],[BEGINNING BALANCE]])=1,LoanAmount,INDEX(PaymentSchedule[ENDING BALANCE],ROW()-ROW(PaymentSchedule[[#Headers],[BEGINNING BALANCE]])-1)),"")</f>
        <v>155281857.694264</v>
      </c>
      <c r="E101" s="23">
        <f>IF(PaymentSchedule[[#This Row],[PMT NO]]&lt;&gt;"",ScheduledPayment,"")</f>
        <v>4380206.0685081</v>
      </c>
      <c r="F101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1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01" s="23">
        <f>IF(PaymentSchedule[[#This Row],[PMT NO]]&lt;&gt;"",PaymentSchedule[[#This Row],[TOTAL PAYMENT]]-PaymentSchedule[[#This Row],[INTEREST]],"")</f>
        <v>4250804.52042954</v>
      </c>
      <c r="I101" s="23">
        <f>IF(PaymentSchedule[[#This Row],[PMT NO]]&lt;&gt;"",PaymentSchedule[[#This Row],[BEGINNING BALANCE]]*(InterestRate/PaymentsPerYear),"")</f>
        <v>129401.548078554</v>
      </c>
      <c r="J101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151031053.173835</v>
      </c>
      <c r="K101" s="23">
        <f ca="1">IF(PaymentSchedule[[#This Row],[PMT NO]]&lt;&gt;"",SUM(INDEX(PaymentSchedule[INTEREST],1,1):PaymentSchedule[[#This Row],[INTEREST]]),"")</f>
        <v>23348568.9970234</v>
      </c>
    </row>
    <row r="102" spans="2:11">
      <c r="B102" s="24">
        <f>IF(LoanIsGood,IF(ROW()-ROW(PaymentSchedule[[#Headers],[PMT NO]])&gt;ScheduledNumberOfPayments,"",ROW()-ROW(PaymentSchedule[[#Headers],[PMT NO]])),"")</f>
        <v>86</v>
      </c>
      <c r="C102" s="22">
        <f>IF(PaymentSchedule[[#This Row],[PMT NO]]&lt;&gt;"",EOMONTH(LoanStartDate,ROW(PaymentSchedule[[#This Row],[PMT NO]])-ROW(PaymentSchedule[[#Headers],[PMT NO]])-2)+DAY(LoanStartDate),"")</f>
        <v>48245</v>
      </c>
      <c r="D102" s="23">
        <f>IF(PaymentSchedule[[#This Row],[PMT NO]]&lt;&gt;"",IF(ROW()-ROW(PaymentSchedule[[#Headers],[BEGINNING BALANCE]])=1,LoanAmount,INDEX(PaymentSchedule[ENDING BALANCE],ROW()-ROW(PaymentSchedule[[#Headers],[BEGINNING BALANCE]])-1)),"")</f>
        <v>151031053.173835</v>
      </c>
      <c r="E102" s="23">
        <f>IF(PaymentSchedule[[#This Row],[PMT NO]]&lt;&gt;"",ScheduledPayment,"")</f>
        <v>4380206.0685081</v>
      </c>
      <c r="F102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2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02" s="23">
        <f>IF(PaymentSchedule[[#This Row],[PMT NO]]&lt;&gt;"",PaymentSchedule[[#This Row],[TOTAL PAYMENT]]-PaymentSchedule[[#This Row],[INTEREST]],"")</f>
        <v>4254346.8575299</v>
      </c>
      <c r="I102" s="23">
        <f>IF(PaymentSchedule[[#This Row],[PMT NO]]&lt;&gt;"",PaymentSchedule[[#This Row],[BEGINNING BALANCE]]*(InterestRate/PaymentsPerYear),"")</f>
        <v>125859.210978196</v>
      </c>
      <c r="J102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146776706.316305</v>
      </c>
      <c r="K102" s="23">
        <f ca="1">IF(PaymentSchedule[[#This Row],[PMT NO]]&lt;&gt;"",SUM(INDEX(PaymentSchedule[INTEREST],1,1):PaymentSchedule[[#This Row],[INTEREST]]),"")</f>
        <v>23474428.2080016</v>
      </c>
    </row>
    <row r="103" spans="2:11">
      <c r="B103" s="24">
        <f>IF(LoanIsGood,IF(ROW()-ROW(PaymentSchedule[[#Headers],[PMT NO]])&gt;ScheduledNumberOfPayments,"",ROW()-ROW(PaymentSchedule[[#Headers],[PMT NO]])),"")</f>
        <v>87</v>
      </c>
      <c r="C103" s="22">
        <f>IF(PaymentSchedule[[#This Row],[PMT NO]]&lt;&gt;"",EOMONTH(LoanStartDate,ROW(PaymentSchedule[[#This Row],[PMT NO]])-ROW(PaymentSchedule[[#Headers],[PMT NO]])-2)+DAY(LoanStartDate),"")</f>
        <v>48274</v>
      </c>
      <c r="D103" s="23">
        <f>IF(PaymentSchedule[[#This Row],[PMT NO]]&lt;&gt;"",IF(ROW()-ROW(PaymentSchedule[[#Headers],[BEGINNING BALANCE]])=1,LoanAmount,INDEX(PaymentSchedule[ENDING BALANCE],ROW()-ROW(PaymentSchedule[[#Headers],[BEGINNING BALANCE]])-1)),"")</f>
        <v>146776706.316305</v>
      </c>
      <c r="E103" s="23">
        <f>IF(PaymentSchedule[[#This Row],[PMT NO]]&lt;&gt;"",ScheduledPayment,"")</f>
        <v>4380206.0685081</v>
      </c>
      <c r="F103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3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03" s="23">
        <f>IF(PaymentSchedule[[#This Row],[PMT NO]]&lt;&gt;"",PaymentSchedule[[#This Row],[TOTAL PAYMENT]]-PaymentSchedule[[#This Row],[INTEREST]],"")</f>
        <v>4257892.14657784</v>
      </c>
      <c r="I103" s="23">
        <f>IF(PaymentSchedule[[#This Row],[PMT NO]]&lt;&gt;"",PaymentSchedule[[#This Row],[BEGINNING BALANCE]]*(InterestRate/PaymentsPerYear),"")</f>
        <v>122313.921930254</v>
      </c>
      <c r="J103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142518814.169727</v>
      </c>
      <c r="K103" s="23">
        <f ca="1">IF(PaymentSchedule[[#This Row],[PMT NO]]&lt;&gt;"",SUM(INDEX(PaymentSchedule[INTEREST],1,1):PaymentSchedule[[#This Row],[INTEREST]]),"")</f>
        <v>23596742.1299318</v>
      </c>
    </row>
    <row r="104" spans="2:11">
      <c r="B104" s="24">
        <f>IF(LoanIsGood,IF(ROW()-ROW(PaymentSchedule[[#Headers],[PMT NO]])&gt;ScheduledNumberOfPayments,"",ROW()-ROW(PaymentSchedule[[#Headers],[PMT NO]])),"")</f>
        <v>88</v>
      </c>
      <c r="C104" s="22">
        <f>IF(PaymentSchedule[[#This Row],[PMT NO]]&lt;&gt;"",EOMONTH(LoanStartDate,ROW(PaymentSchedule[[#This Row],[PMT NO]])-ROW(PaymentSchedule[[#Headers],[PMT NO]])-2)+DAY(LoanStartDate),"")</f>
        <v>48305</v>
      </c>
      <c r="D104" s="23">
        <f>IF(PaymentSchedule[[#This Row],[PMT NO]]&lt;&gt;"",IF(ROW()-ROW(PaymentSchedule[[#Headers],[BEGINNING BALANCE]])=1,LoanAmount,INDEX(PaymentSchedule[ENDING BALANCE],ROW()-ROW(PaymentSchedule[[#Headers],[BEGINNING BALANCE]])-1)),"")</f>
        <v>142518814.169727</v>
      </c>
      <c r="E104" s="23">
        <f>IF(PaymentSchedule[[#This Row],[PMT NO]]&lt;&gt;"",ScheduledPayment,"")</f>
        <v>4380206.0685081</v>
      </c>
      <c r="F104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4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04" s="23">
        <f>IF(PaymentSchedule[[#This Row],[PMT NO]]&lt;&gt;"",PaymentSchedule[[#This Row],[TOTAL PAYMENT]]-PaymentSchedule[[#This Row],[INTEREST]],"")</f>
        <v>4261440.39003333</v>
      </c>
      <c r="I104" s="23">
        <f>IF(PaymentSchedule[[#This Row],[PMT NO]]&lt;&gt;"",PaymentSchedule[[#This Row],[BEGINNING BALANCE]]*(InterestRate/PaymentsPerYear),"")</f>
        <v>118765.678474773</v>
      </c>
      <c r="J104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138257373.779694</v>
      </c>
      <c r="K104" s="23">
        <f ca="1">IF(PaymentSchedule[[#This Row],[PMT NO]]&lt;&gt;"",SUM(INDEX(PaymentSchedule[INTEREST],1,1):PaymentSchedule[[#This Row],[INTEREST]]),"")</f>
        <v>23715507.8084066</v>
      </c>
    </row>
    <row r="105" spans="2:11">
      <c r="B105" s="24">
        <f>IF(LoanIsGood,IF(ROW()-ROW(PaymentSchedule[[#Headers],[PMT NO]])&gt;ScheduledNumberOfPayments,"",ROW()-ROW(PaymentSchedule[[#Headers],[PMT NO]])),"")</f>
        <v>89</v>
      </c>
      <c r="C105" s="22">
        <f>IF(PaymentSchedule[[#This Row],[PMT NO]]&lt;&gt;"",EOMONTH(LoanStartDate,ROW(PaymentSchedule[[#This Row],[PMT NO]])-ROW(PaymentSchedule[[#Headers],[PMT NO]])-2)+DAY(LoanStartDate),"")</f>
        <v>48335</v>
      </c>
      <c r="D105" s="23">
        <f>IF(PaymentSchedule[[#This Row],[PMT NO]]&lt;&gt;"",IF(ROW()-ROW(PaymentSchedule[[#Headers],[BEGINNING BALANCE]])=1,LoanAmount,INDEX(PaymentSchedule[ENDING BALANCE],ROW()-ROW(PaymentSchedule[[#Headers],[BEGINNING BALANCE]])-1)),"")</f>
        <v>138257373.779694</v>
      </c>
      <c r="E105" s="23">
        <f>IF(PaymentSchedule[[#This Row],[PMT NO]]&lt;&gt;"",ScheduledPayment,"")</f>
        <v>4380206.0685081</v>
      </c>
      <c r="F105" s="23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5" s="23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05" s="23">
        <f>IF(PaymentSchedule[[#This Row],[PMT NO]]&lt;&gt;"",PaymentSchedule[[#This Row],[TOTAL PAYMENT]]-PaymentSchedule[[#This Row],[INTEREST]],"")</f>
        <v>4264991.59035835</v>
      </c>
      <c r="I105" s="23">
        <f>IF(PaymentSchedule[[#This Row],[PMT NO]]&lt;&gt;"",PaymentSchedule[[#This Row],[BEGINNING BALANCE]]*(InterestRate/PaymentsPerYear),"")</f>
        <v>115214.478149745</v>
      </c>
      <c r="J105" s="23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133992382.189335</v>
      </c>
      <c r="K105" s="23">
        <f ca="1">IF(PaymentSchedule[[#This Row],[PMT NO]]&lt;&gt;"",SUM(INDEX(PaymentSchedule[INTEREST],1,1):PaymentSchedule[[#This Row],[INTEREST]]),"")</f>
        <v>23830722.2865563</v>
      </c>
    </row>
    <row r="106" spans="2:11">
      <c r="B106" s="24">
        <f>IF(LoanIsGood,IF(ROW()-ROW(PaymentSchedule[[#Headers],[PMT NO]])&gt;ScheduledNumberOfPayments,"",ROW()-ROW(PaymentSchedule[[#Headers],[PMT NO]])),"")</f>
        <v>90</v>
      </c>
      <c r="C106" s="22">
        <f>IF(PaymentSchedule[[#This Row],[PMT NO]]&lt;&gt;"",EOMONTH(LoanStartDate,ROW(PaymentSchedule[[#This Row],[PMT NO]])-ROW(PaymentSchedule[[#Headers],[PMT NO]])-2)+DAY(LoanStartDate),"")</f>
        <v>48366</v>
      </c>
      <c r="D106" s="35">
        <f>IF(PaymentSchedule[[#This Row],[PMT NO]]&lt;&gt;"",IF(ROW()-ROW(PaymentSchedule[[#Headers],[BEGINNING BALANCE]])=1,LoanAmount,INDEX(PaymentSchedule[ENDING BALANCE],ROW()-ROW(PaymentSchedule[[#Headers],[BEGINNING BALANCE]])-1)),"")</f>
        <v>133992382.189335</v>
      </c>
      <c r="E106" s="35">
        <f>IF(PaymentSchedule[[#This Row],[PMT NO]]&lt;&gt;"",ScheduledPayment,"")</f>
        <v>4380206.0685081</v>
      </c>
      <c r="F106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6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06" s="35">
        <f>IF(PaymentSchedule[[#This Row],[PMT NO]]&lt;&gt;"",PaymentSchedule[[#This Row],[TOTAL PAYMENT]]-PaymentSchedule[[#This Row],[INTEREST]],"")</f>
        <v>4268545.75001698</v>
      </c>
      <c r="I106" s="35">
        <f>IF(PaymentSchedule[[#This Row],[PMT NO]]&lt;&gt;"",PaymentSchedule[[#This Row],[BEGINNING BALANCE]]*(InterestRate/PaymentsPerYear),"")</f>
        <v>111660.318491113</v>
      </c>
      <c r="J106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129723836.439319</v>
      </c>
      <c r="K106" s="35">
        <f ca="1">IF(PaymentSchedule[[#This Row],[PMT NO]]&lt;&gt;"",SUM(INDEX(PaymentSchedule[INTEREST],1,1):PaymentSchedule[[#This Row],[INTEREST]]),"")</f>
        <v>23942382.6050474</v>
      </c>
    </row>
    <row r="107" spans="2:11">
      <c r="B107" s="24">
        <f>IF(LoanIsGood,IF(ROW()-ROW(PaymentSchedule[[#Headers],[PMT NO]])&gt;ScheduledNumberOfPayments,"",ROW()-ROW(PaymentSchedule[[#Headers],[PMT NO]])),"")</f>
        <v>91</v>
      </c>
      <c r="C107" s="22">
        <f>IF(PaymentSchedule[[#This Row],[PMT NO]]&lt;&gt;"",EOMONTH(LoanStartDate,ROW(PaymentSchedule[[#This Row],[PMT NO]])-ROW(PaymentSchedule[[#Headers],[PMT NO]])-2)+DAY(LoanStartDate),"")</f>
        <v>48396</v>
      </c>
      <c r="D107" s="35">
        <f>IF(PaymentSchedule[[#This Row],[PMT NO]]&lt;&gt;"",IF(ROW()-ROW(PaymentSchedule[[#Headers],[BEGINNING BALANCE]])=1,LoanAmount,INDEX(PaymentSchedule[ENDING BALANCE],ROW()-ROW(PaymentSchedule[[#Headers],[BEGINNING BALANCE]])-1)),"")</f>
        <v>129723836.439319</v>
      </c>
      <c r="E107" s="35">
        <f>IF(PaymentSchedule[[#This Row],[PMT NO]]&lt;&gt;"",ScheduledPayment,"")</f>
        <v>4380206.0685081</v>
      </c>
      <c r="F107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7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07" s="35">
        <f>IF(PaymentSchedule[[#This Row],[PMT NO]]&lt;&gt;"",PaymentSchedule[[#This Row],[TOTAL PAYMENT]]-PaymentSchedule[[#This Row],[INTEREST]],"")</f>
        <v>4272102.87147533</v>
      </c>
      <c r="I107" s="35">
        <f>IF(PaymentSchedule[[#This Row],[PMT NO]]&lt;&gt;"",PaymentSchedule[[#This Row],[BEGINNING BALANCE]]*(InterestRate/PaymentsPerYear),"")</f>
        <v>108103.197032765</v>
      </c>
      <c r="J107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125451733.567843</v>
      </c>
      <c r="K107" s="35">
        <f ca="1">IF(PaymentSchedule[[#This Row],[PMT NO]]&lt;&gt;"",SUM(INDEX(PaymentSchedule[INTEREST],1,1):PaymentSchedule[[#This Row],[INTEREST]]),"")</f>
        <v>24050485.8020802</v>
      </c>
    </row>
    <row r="108" spans="2:11">
      <c r="B108" s="24">
        <f>IF(LoanIsGood,IF(ROW()-ROW(PaymentSchedule[[#Headers],[PMT NO]])&gt;ScheduledNumberOfPayments,"",ROW()-ROW(PaymentSchedule[[#Headers],[PMT NO]])),"")</f>
        <v>92</v>
      </c>
      <c r="C108" s="22">
        <f>IF(PaymentSchedule[[#This Row],[PMT NO]]&lt;&gt;"",EOMONTH(LoanStartDate,ROW(PaymentSchedule[[#This Row],[PMT NO]])-ROW(PaymentSchedule[[#Headers],[PMT NO]])-2)+DAY(LoanStartDate),"")</f>
        <v>48427</v>
      </c>
      <c r="D108" s="35">
        <f>IF(PaymentSchedule[[#This Row],[PMT NO]]&lt;&gt;"",IF(ROW()-ROW(PaymentSchedule[[#Headers],[BEGINNING BALANCE]])=1,LoanAmount,INDEX(PaymentSchedule[ENDING BALANCE],ROW()-ROW(PaymentSchedule[[#Headers],[BEGINNING BALANCE]])-1)),"")</f>
        <v>125451733.567843</v>
      </c>
      <c r="E108" s="35">
        <f>IF(PaymentSchedule[[#This Row],[PMT NO]]&lt;&gt;"",ScheduledPayment,"")</f>
        <v>4380206.0685081</v>
      </c>
      <c r="F108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8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08" s="35">
        <f>IF(PaymentSchedule[[#This Row],[PMT NO]]&lt;&gt;"",PaymentSchedule[[#This Row],[TOTAL PAYMENT]]-PaymentSchedule[[#This Row],[INTEREST]],"")</f>
        <v>4275662.95720156</v>
      </c>
      <c r="I108" s="35">
        <f>IF(PaymentSchedule[[#This Row],[PMT NO]]&lt;&gt;"",PaymentSchedule[[#This Row],[BEGINNING BALANCE]]*(InterestRate/PaymentsPerYear),"")</f>
        <v>104543.111306536</v>
      </c>
      <c r="J108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121176070.610642</v>
      </c>
      <c r="K108" s="35">
        <f ca="1">IF(PaymentSchedule[[#This Row],[PMT NO]]&lt;&gt;"",SUM(INDEX(PaymentSchedule[INTEREST],1,1):PaymentSchedule[[#This Row],[INTEREST]]),"")</f>
        <v>24155028.9133868</v>
      </c>
    </row>
    <row r="109" spans="2:11">
      <c r="B109" s="24">
        <f>IF(LoanIsGood,IF(ROW()-ROW(PaymentSchedule[[#Headers],[PMT NO]])&gt;ScheduledNumberOfPayments,"",ROW()-ROW(PaymentSchedule[[#Headers],[PMT NO]])),"")</f>
        <v>93</v>
      </c>
      <c r="C109" s="22">
        <f>IF(PaymentSchedule[[#This Row],[PMT NO]]&lt;&gt;"",EOMONTH(LoanStartDate,ROW(PaymentSchedule[[#This Row],[PMT NO]])-ROW(PaymentSchedule[[#Headers],[PMT NO]])-2)+DAY(LoanStartDate),"")</f>
        <v>48458</v>
      </c>
      <c r="D109" s="35">
        <f>IF(PaymentSchedule[[#This Row],[PMT NO]]&lt;&gt;"",IF(ROW()-ROW(PaymentSchedule[[#Headers],[BEGINNING BALANCE]])=1,LoanAmount,INDEX(PaymentSchedule[ENDING BALANCE],ROW()-ROW(PaymentSchedule[[#Headers],[BEGINNING BALANCE]])-1)),"")</f>
        <v>121176070.610642</v>
      </c>
      <c r="E109" s="35">
        <f>IF(PaymentSchedule[[#This Row],[PMT NO]]&lt;&gt;"",ScheduledPayment,"")</f>
        <v>4380206.0685081</v>
      </c>
      <c r="F109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09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09" s="35">
        <f>IF(PaymentSchedule[[#This Row],[PMT NO]]&lt;&gt;"",PaymentSchedule[[#This Row],[TOTAL PAYMENT]]-PaymentSchedule[[#This Row],[INTEREST]],"")</f>
        <v>4279226.0096659</v>
      </c>
      <c r="I109" s="35">
        <f>IF(PaymentSchedule[[#This Row],[PMT NO]]&lt;&gt;"",PaymentSchedule[[#This Row],[BEGINNING BALANCE]]*(InterestRate/PaymentsPerYear),"")</f>
        <v>100980.058842201</v>
      </c>
      <c r="J109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116896844.600976</v>
      </c>
      <c r="K109" s="35">
        <f ca="1">IF(PaymentSchedule[[#This Row],[PMT NO]]&lt;&gt;"",SUM(INDEX(PaymentSchedule[INTEREST],1,1):PaymentSchedule[[#This Row],[INTEREST]]),"")</f>
        <v>24256008.972229</v>
      </c>
    </row>
    <row r="110" spans="2:11">
      <c r="B110" s="24">
        <f>IF(LoanIsGood,IF(ROW()-ROW(PaymentSchedule[[#Headers],[PMT NO]])&gt;ScheduledNumberOfPayments,"",ROW()-ROW(PaymentSchedule[[#Headers],[PMT NO]])),"")</f>
        <v>94</v>
      </c>
      <c r="C110" s="22">
        <f>IF(PaymentSchedule[[#This Row],[PMT NO]]&lt;&gt;"",EOMONTH(LoanStartDate,ROW(PaymentSchedule[[#This Row],[PMT NO]])-ROW(PaymentSchedule[[#Headers],[PMT NO]])-2)+DAY(LoanStartDate),"")</f>
        <v>48488</v>
      </c>
      <c r="D110" s="35">
        <f>IF(PaymentSchedule[[#This Row],[PMT NO]]&lt;&gt;"",IF(ROW()-ROW(PaymentSchedule[[#Headers],[BEGINNING BALANCE]])=1,LoanAmount,INDEX(PaymentSchedule[ENDING BALANCE],ROW()-ROW(PaymentSchedule[[#Headers],[BEGINNING BALANCE]])-1)),"")</f>
        <v>116896844.600976</v>
      </c>
      <c r="E110" s="35">
        <f>IF(PaymentSchedule[[#This Row],[PMT NO]]&lt;&gt;"",ScheduledPayment,"")</f>
        <v>4380206.0685081</v>
      </c>
      <c r="F110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0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10" s="35">
        <f>IF(PaymentSchedule[[#This Row],[PMT NO]]&lt;&gt;"",PaymentSchedule[[#This Row],[TOTAL PAYMENT]]-PaymentSchedule[[#This Row],[INTEREST]],"")</f>
        <v>4282792.03134062</v>
      </c>
      <c r="I110" s="35">
        <f>IF(PaymentSchedule[[#This Row],[PMT NO]]&lt;&gt;"",PaymentSchedule[[#This Row],[BEGINNING BALANCE]]*(InterestRate/PaymentsPerYear),"")</f>
        <v>97414.0371674798</v>
      </c>
      <c r="J110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112614052.569635</v>
      </c>
      <c r="K110" s="35">
        <f ca="1">IF(PaymentSchedule[[#This Row],[PMT NO]]&lt;&gt;"",SUM(INDEX(PaymentSchedule[INTEREST],1,1):PaymentSchedule[[#This Row],[INTEREST]]),"")</f>
        <v>24353423.0093964</v>
      </c>
    </row>
    <row r="111" spans="2:11">
      <c r="B111" s="24">
        <f>IF(LoanIsGood,IF(ROW()-ROW(PaymentSchedule[[#Headers],[PMT NO]])&gt;ScheduledNumberOfPayments,"",ROW()-ROW(PaymentSchedule[[#Headers],[PMT NO]])),"")</f>
        <v>95</v>
      </c>
      <c r="C111" s="22">
        <f>IF(PaymentSchedule[[#This Row],[PMT NO]]&lt;&gt;"",EOMONTH(LoanStartDate,ROW(PaymentSchedule[[#This Row],[PMT NO]])-ROW(PaymentSchedule[[#Headers],[PMT NO]])-2)+DAY(LoanStartDate),"")</f>
        <v>48519</v>
      </c>
      <c r="D111" s="35">
        <f>IF(PaymentSchedule[[#This Row],[PMT NO]]&lt;&gt;"",IF(ROW()-ROW(PaymentSchedule[[#Headers],[BEGINNING BALANCE]])=1,LoanAmount,INDEX(PaymentSchedule[ENDING BALANCE],ROW()-ROW(PaymentSchedule[[#Headers],[BEGINNING BALANCE]])-1)),"")</f>
        <v>112614052.569635</v>
      </c>
      <c r="E111" s="35">
        <f>IF(PaymentSchedule[[#This Row],[PMT NO]]&lt;&gt;"",ScheduledPayment,"")</f>
        <v>4380206.0685081</v>
      </c>
      <c r="F111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1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11" s="35">
        <f>IF(PaymentSchedule[[#This Row],[PMT NO]]&lt;&gt;"",PaymentSchedule[[#This Row],[TOTAL PAYMENT]]-PaymentSchedule[[#This Row],[INTEREST]],"")</f>
        <v>4286361.02470007</v>
      </c>
      <c r="I111" s="35">
        <f>IF(PaymentSchedule[[#This Row],[PMT NO]]&lt;&gt;"",PaymentSchedule[[#This Row],[BEGINNING BALANCE]]*(InterestRate/PaymentsPerYear),"")</f>
        <v>93845.0438080293</v>
      </c>
      <c r="J111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108327691.544935</v>
      </c>
      <c r="K111" s="35">
        <f ca="1">IF(PaymentSchedule[[#This Row],[PMT NO]]&lt;&gt;"",SUM(INDEX(PaymentSchedule[INTEREST],1,1):PaymentSchedule[[#This Row],[INTEREST]]),"")</f>
        <v>24447268.0532045</v>
      </c>
    </row>
    <row r="112" spans="2:11">
      <c r="B112" s="24">
        <f>IF(LoanIsGood,IF(ROW()-ROW(PaymentSchedule[[#Headers],[PMT NO]])&gt;ScheduledNumberOfPayments,"",ROW()-ROW(PaymentSchedule[[#Headers],[PMT NO]])),"")</f>
        <v>96</v>
      </c>
      <c r="C112" s="22">
        <f>IF(PaymentSchedule[[#This Row],[PMT NO]]&lt;&gt;"",EOMONTH(LoanStartDate,ROW(PaymentSchedule[[#This Row],[PMT NO]])-ROW(PaymentSchedule[[#Headers],[PMT NO]])-2)+DAY(LoanStartDate),"")</f>
        <v>48549</v>
      </c>
      <c r="D112" s="35">
        <f>IF(PaymentSchedule[[#This Row],[PMT NO]]&lt;&gt;"",IF(ROW()-ROW(PaymentSchedule[[#Headers],[BEGINNING BALANCE]])=1,LoanAmount,INDEX(PaymentSchedule[ENDING BALANCE],ROW()-ROW(PaymentSchedule[[#Headers],[BEGINNING BALANCE]])-1)),"")</f>
        <v>108327691.544935</v>
      </c>
      <c r="E112" s="35">
        <f>IF(PaymentSchedule[[#This Row],[PMT NO]]&lt;&gt;"",ScheduledPayment,"")</f>
        <v>4380206.0685081</v>
      </c>
      <c r="F112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2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12" s="35">
        <f>IF(PaymentSchedule[[#This Row],[PMT NO]]&lt;&gt;"",PaymentSchedule[[#This Row],[TOTAL PAYMENT]]-PaymentSchedule[[#This Row],[INTEREST]],"")</f>
        <v>4289932.99222065</v>
      </c>
      <c r="I112" s="35">
        <f>IF(PaymentSchedule[[#This Row],[PMT NO]]&lt;&gt;"",PaymentSchedule[[#This Row],[BEGINNING BALANCE]]*(InterestRate/PaymentsPerYear),"")</f>
        <v>90273.0762874459</v>
      </c>
      <c r="J112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104037758.552714</v>
      </c>
      <c r="K112" s="35">
        <f ca="1">IF(PaymentSchedule[[#This Row],[PMT NO]]&lt;&gt;"",SUM(INDEX(PaymentSchedule[INTEREST],1,1):PaymentSchedule[[#This Row],[INTEREST]]),"")</f>
        <v>24537541.1294919</v>
      </c>
    </row>
    <row r="113" spans="2:11">
      <c r="B113" s="24">
        <f>IF(LoanIsGood,IF(ROW()-ROW(PaymentSchedule[[#Headers],[PMT NO]])&gt;ScheduledNumberOfPayments,"",ROW()-ROW(PaymentSchedule[[#Headers],[PMT NO]])),"")</f>
        <v>97</v>
      </c>
      <c r="C113" s="22">
        <f>IF(PaymentSchedule[[#This Row],[PMT NO]]&lt;&gt;"",EOMONTH(LoanStartDate,ROW(PaymentSchedule[[#This Row],[PMT NO]])-ROW(PaymentSchedule[[#Headers],[PMT NO]])-2)+DAY(LoanStartDate),"")</f>
        <v>48580</v>
      </c>
      <c r="D113" s="35">
        <f>IF(PaymentSchedule[[#This Row],[PMT NO]]&lt;&gt;"",IF(ROW()-ROW(PaymentSchedule[[#Headers],[BEGINNING BALANCE]])=1,LoanAmount,INDEX(PaymentSchedule[ENDING BALANCE],ROW()-ROW(PaymentSchedule[[#Headers],[BEGINNING BALANCE]])-1)),"")</f>
        <v>104037758.552714</v>
      </c>
      <c r="E113" s="35">
        <f>IF(PaymentSchedule[[#This Row],[PMT NO]]&lt;&gt;"",ScheduledPayment,"")</f>
        <v>4380206.0685081</v>
      </c>
      <c r="F113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3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13" s="35">
        <f>IF(PaymentSchedule[[#This Row],[PMT NO]]&lt;&gt;"",PaymentSchedule[[#This Row],[TOTAL PAYMENT]]-PaymentSchedule[[#This Row],[INTEREST]],"")</f>
        <v>4293507.93638084</v>
      </c>
      <c r="I113" s="35">
        <f>IF(PaymentSchedule[[#This Row],[PMT NO]]&lt;&gt;"",PaymentSchedule[[#This Row],[BEGINNING BALANCE]]*(InterestRate/PaymentsPerYear),"")</f>
        <v>86698.132127262</v>
      </c>
      <c r="J113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99744250.6163335</v>
      </c>
      <c r="K113" s="35">
        <f ca="1">IF(PaymentSchedule[[#This Row],[PMT NO]]&lt;&gt;"",SUM(INDEX(PaymentSchedule[INTEREST],1,1):PaymentSchedule[[#This Row],[INTEREST]]),"")</f>
        <v>24624239.2616192</v>
      </c>
    </row>
    <row r="114" spans="2:11">
      <c r="B114" s="24">
        <f>IF(LoanIsGood,IF(ROW()-ROW(PaymentSchedule[[#Headers],[PMT NO]])&gt;ScheduledNumberOfPayments,"",ROW()-ROW(PaymentSchedule[[#Headers],[PMT NO]])),"")</f>
        <v>98</v>
      </c>
      <c r="C114" s="22">
        <f>IF(PaymentSchedule[[#This Row],[PMT NO]]&lt;&gt;"",EOMONTH(LoanStartDate,ROW(PaymentSchedule[[#This Row],[PMT NO]])-ROW(PaymentSchedule[[#Headers],[PMT NO]])-2)+DAY(LoanStartDate),"")</f>
        <v>48611</v>
      </c>
      <c r="D114" s="35">
        <f>IF(PaymentSchedule[[#This Row],[PMT NO]]&lt;&gt;"",IF(ROW()-ROW(PaymentSchedule[[#Headers],[BEGINNING BALANCE]])=1,LoanAmount,INDEX(PaymentSchedule[ENDING BALANCE],ROW()-ROW(PaymentSchedule[[#Headers],[BEGINNING BALANCE]])-1)),"")</f>
        <v>99744250.6163335</v>
      </c>
      <c r="E114" s="35">
        <f>IF(PaymentSchedule[[#This Row],[PMT NO]]&lt;&gt;"",ScheduledPayment,"")</f>
        <v>4380206.0685081</v>
      </c>
      <c r="F114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4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14" s="35">
        <f>IF(PaymentSchedule[[#This Row],[PMT NO]]&lt;&gt;"",PaymentSchedule[[#This Row],[TOTAL PAYMENT]]-PaymentSchedule[[#This Row],[INTEREST]],"")</f>
        <v>4297085.85966115</v>
      </c>
      <c r="I114" s="35">
        <f>IF(PaymentSchedule[[#This Row],[PMT NO]]&lt;&gt;"",PaymentSchedule[[#This Row],[BEGINNING BALANCE]]*(InterestRate/PaymentsPerYear),"")</f>
        <v>83120.2088469446</v>
      </c>
      <c r="J114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95447164.7566724</v>
      </c>
      <c r="K114" s="35">
        <f ca="1">IF(PaymentSchedule[[#This Row],[PMT NO]]&lt;&gt;"",SUM(INDEX(PaymentSchedule[INTEREST],1,1):PaymentSchedule[[#This Row],[INTEREST]]),"")</f>
        <v>24707359.4704661</v>
      </c>
    </row>
    <row r="115" spans="2:11">
      <c r="B115" s="24">
        <f>IF(LoanIsGood,IF(ROW()-ROW(PaymentSchedule[[#Headers],[PMT NO]])&gt;ScheduledNumberOfPayments,"",ROW()-ROW(PaymentSchedule[[#Headers],[PMT NO]])),"")</f>
        <v>99</v>
      </c>
      <c r="C115" s="22">
        <f>IF(PaymentSchedule[[#This Row],[PMT NO]]&lt;&gt;"",EOMONTH(LoanStartDate,ROW(PaymentSchedule[[#This Row],[PMT NO]])-ROW(PaymentSchedule[[#Headers],[PMT NO]])-2)+DAY(LoanStartDate),"")</f>
        <v>48639</v>
      </c>
      <c r="D115" s="35">
        <f>IF(PaymentSchedule[[#This Row],[PMT NO]]&lt;&gt;"",IF(ROW()-ROW(PaymentSchedule[[#Headers],[BEGINNING BALANCE]])=1,LoanAmount,INDEX(PaymentSchedule[ENDING BALANCE],ROW()-ROW(PaymentSchedule[[#Headers],[BEGINNING BALANCE]])-1)),"")</f>
        <v>95447164.7566724</v>
      </c>
      <c r="E115" s="35">
        <f>IF(PaymentSchedule[[#This Row],[PMT NO]]&lt;&gt;"",ScheduledPayment,"")</f>
        <v>4380206.0685081</v>
      </c>
      <c r="F115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5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15" s="35">
        <f>IF(PaymentSchedule[[#This Row],[PMT NO]]&lt;&gt;"",PaymentSchedule[[#This Row],[TOTAL PAYMENT]]-PaymentSchedule[[#This Row],[INTEREST]],"")</f>
        <v>4300666.7645442</v>
      </c>
      <c r="I115" s="35">
        <f>IF(PaymentSchedule[[#This Row],[PMT NO]]&lt;&gt;"",PaymentSchedule[[#This Row],[BEGINNING BALANCE]]*(InterestRate/PaymentsPerYear),"")</f>
        <v>79539.3039638937</v>
      </c>
      <c r="J115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91146497.9921282</v>
      </c>
      <c r="K115" s="35">
        <f ca="1">IF(PaymentSchedule[[#This Row],[PMT NO]]&lt;&gt;"",SUM(INDEX(PaymentSchedule[INTEREST],1,1):PaymentSchedule[[#This Row],[INTEREST]]),"")</f>
        <v>24786898.77443</v>
      </c>
    </row>
    <row r="116" spans="2:11">
      <c r="B116" s="24">
        <f>IF(LoanIsGood,IF(ROW()-ROW(PaymentSchedule[[#Headers],[PMT NO]])&gt;ScheduledNumberOfPayments,"",ROW()-ROW(PaymentSchedule[[#Headers],[PMT NO]])),"")</f>
        <v>100</v>
      </c>
      <c r="C116" s="22">
        <f>IF(PaymentSchedule[[#This Row],[PMT NO]]&lt;&gt;"",EOMONTH(LoanStartDate,ROW(PaymentSchedule[[#This Row],[PMT NO]])-ROW(PaymentSchedule[[#Headers],[PMT NO]])-2)+DAY(LoanStartDate),"")</f>
        <v>48670</v>
      </c>
      <c r="D116" s="35">
        <f>IF(PaymentSchedule[[#This Row],[PMT NO]]&lt;&gt;"",IF(ROW()-ROW(PaymentSchedule[[#Headers],[BEGINNING BALANCE]])=1,LoanAmount,INDEX(PaymentSchedule[ENDING BALANCE],ROW()-ROW(PaymentSchedule[[#Headers],[BEGINNING BALANCE]])-1)),"")</f>
        <v>91146497.9921282</v>
      </c>
      <c r="E116" s="35">
        <f>IF(PaymentSchedule[[#This Row],[PMT NO]]&lt;&gt;"",ScheduledPayment,"")</f>
        <v>4380206.0685081</v>
      </c>
      <c r="F116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6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16" s="35">
        <f>IF(PaymentSchedule[[#This Row],[PMT NO]]&lt;&gt;"",PaymentSchedule[[#This Row],[TOTAL PAYMENT]]-PaymentSchedule[[#This Row],[INTEREST]],"")</f>
        <v>4304250.65351466</v>
      </c>
      <c r="I116" s="35">
        <f>IF(PaymentSchedule[[#This Row],[PMT NO]]&lt;&gt;"",PaymentSchedule[[#This Row],[BEGINNING BALANCE]]*(InterestRate/PaymentsPerYear),"")</f>
        <v>75955.4149934402</v>
      </c>
      <c r="J116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86842247.3386135</v>
      </c>
      <c r="K116" s="35">
        <f ca="1">IF(PaymentSchedule[[#This Row],[PMT NO]]&lt;&gt;"",SUM(INDEX(PaymentSchedule[INTEREST],1,1):PaymentSchedule[[#This Row],[INTEREST]]),"")</f>
        <v>24862854.1894234</v>
      </c>
    </row>
    <row r="117" spans="2:11">
      <c r="B117" s="24">
        <f>IF(LoanIsGood,IF(ROW()-ROW(PaymentSchedule[[#Headers],[PMT NO]])&gt;ScheduledNumberOfPayments,"",ROW()-ROW(PaymentSchedule[[#Headers],[PMT NO]])),"")</f>
        <v>101</v>
      </c>
      <c r="C117" s="22">
        <f>IF(PaymentSchedule[[#This Row],[PMT NO]]&lt;&gt;"",EOMONTH(LoanStartDate,ROW(PaymentSchedule[[#This Row],[PMT NO]])-ROW(PaymentSchedule[[#Headers],[PMT NO]])-2)+DAY(LoanStartDate),"")</f>
        <v>48700</v>
      </c>
      <c r="D117" s="35">
        <f>IF(PaymentSchedule[[#This Row],[PMT NO]]&lt;&gt;"",IF(ROW()-ROW(PaymentSchedule[[#Headers],[BEGINNING BALANCE]])=1,LoanAmount,INDEX(PaymentSchedule[ENDING BALANCE],ROW()-ROW(PaymentSchedule[[#Headers],[BEGINNING BALANCE]])-1)),"")</f>
        <v>86842247.3386135</v>
      </c>
      <c r="E117" s="35">
        <f>IF(PaymentSchedule[[#This Row],[PMT NO]]&lt;&gt;"",ScheduledPayment,"")</f>
        <v>4380206.0685081</v>
      </c>
      <c r="F117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7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17" s="35">
        <f>IF(PaymentSchedule[[#This Row],[PMT NO]]&lt;&gt;"",PaymentSchedule[[#This Row],[TOTAL PAYMENT]]-PaymentSchedule[[#This Row],[INTEREST]],"")</f>
        <v>4307837.52905925</v>
      </c>
      <c r="I117" s="35">
        <f>IF(PaymentSchedule[[#This Row],[PMT NO]]&lt;&gt;"",PaymentSchedule[[#This Row],[BEGINNING BALANCE]]*(InterestRate/PaymentsPerYear),"")</f>
        <v>72368.5394488446</v>
      </c>
      <c r="J117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82534409.8095543</v>
      </c>
      <c r="K117" s="35">
        <f ca="1">IF(PaymentSchedule[[#This Row],[PMT NO]]&lt;&gt;"",SUM(INDEX(PaymentSchedule[INTEREST],1,1):PaymentSchedule[[#This Row],[INTEREST]]),"")</f>
        <v>24935222.7288723</v>
      </c>
    </row>
    <row r="118" spans="2:11">
      <c r="B118" s="24">
        <f>IF(LoanIsGood,IF(ROW()-ROW(PaymentSchedule[[#Headers],[PMT NO]])&gt;ScheduledNumberOfPayments,"",ROW()-ROW(PaymentSchedule[[#Headers],[PMT NO]])),"")</f>
        <v>102</v>
      </c>
      <c r="C118" s="22">
        <f>IF(PaymentSchedule[[#This Row],[PMT NO]]&lt;&gt;"",EOMONTH(LoanStartDate,ROW(PaymentSchedule[[#This Row],[PMT NO]])-ROW(PaymentSchedule[[#Headers],[PMT NO]])-2)+DAY(LoanStartDate),"")</f>
        <v>48731</v>
      </c>
      <c r="D118" s="35">
        <f>IF(PaymentSchedule[[#This Row],[PMT NO]]&lt;&gt;"",IF(ROW()-ROW(PaymentSchedule[[#Headers],[BEGINNING BALANCE]])=1,LoanAmount,INDEX(PaymentSchedule[ENDING BALANCE],ROW()-ROW(PaymentSchedule[[#Headers],[BEGINNING BALANCE]])-1)),"")</f>
        <v>82534409.8095543</v>
      </c>
      <c r="E118" s="35">
        <f>IF(PaymentSchedule[[#This Row],[PMT NO]]&lt;&gt;"",ScheduledPayment,"")</f>
        <v>4380206.0685081</v>
      </c>
      <c r="F118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8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18" s="35">
        <f>IF(PaymentSchedule[[#This Row],[PMT NO]]&lt;&gt;"",PaymentSchedule[[#This Row],[TOTAL PAYMENT]]-PaymentSchedule[[#This Row],[INTEREST]],"")</f>
        <v>4311427.3936668</v>
      </c>
      <c r="I118" s="35">
        <f>IF(PaymentSchedule[[#This Row],[PMT NO]]&lt;&gt;"",PaymentSchedule[[#This Row],[BEGINNING BALANCE]]*(InterestRate/PaymentsPerYear),"")</f>
        <v>68778.6748412952</v>
      </c>
      <c r="J118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78222982.4158875</v>
      </c>
      <c r="K118" s="35">
        <f ca="1">IF(PaymentSchedule[[#This Row],[PMT NO]]&lt;&gt;"",SUM(INDEX(PaymentSchedule[INTEREST],1,1):PaymentSchedule[[#This Row],[INTEREST]]),"")</f>
        <v>25004001.4037136</v>
      </c>
    </row>
    <row r="119" spans="2:11">
      <c r="B119" s="24">
        <f>IF(LoanIsGood,IF(ROW()-ROW(PaymentSchedule[[#Headers],[PMT NO]])&gt;ScheduledNumberOfPayments,"",ROW()-ROW(PaymentSchedule[[#Headers],[PMT NO]])),"")</f>
        <v>103</v>
      </c>
      <c r="C119" s="22">
        <f>IF(PaymentSchedule[[#This Row],[PMT NO]]&lt;&gt;"",EOMONTH(LoanStartDate,ROW(PaymentSchedule[[#This Row],[PMT NO]])-ROW(PaymentSchedule[[#Headers],[PMT NO]])-2)+DAY(LoanStartDate),"")</f>
        <v>48761</v>
      </c>
      <c r="D119" s="35">
        <f>IF(PaymentSchedule[[#This Row],[PMT NO]]&lt;&gt;"",IF(ROW()-ROW(PaymentSchedule[[#Headers],[BEGINNING BALANCE]])=1,LoanAmount,INDEX(PaymentSchedule[ENDING BALANCE],ROW()-ROW(PaymentSchedule[[#Headers],[BEGINNING BALANCE]])-1)),"")</f>
        <v>78222982.4158875</v>
      </c>
      <c r="E119" s="35">
        <f>IF(PaymentSchedule[[#This Row],[PMT NO]]&lt;&gt;"",ScheduledPayment,"")</f>
        <v>4380206.0685081</v>
      </c>
      <c r="F119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19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19" s="35">
        <f>IF(PaymentSchedule[[#This Row],[PMT NO]]&lt;&gt;"",PaymentSchedule[[#This Row],[TOTAL PAYMENT]]-PaymentSchedule[[#This Row],[INTEREST]],"")</f>
        <v>4315020.24982819</v>
      </c>
      <c r="I119" s="35">
        <f>IF(PaymentSchedule[[#This Row],[PMT NO]]&lt;&gt;"",PaymentSchedule[[#This Row],[BEGINNING BALANCE]]*(InterestRate/PaymentsPerYear),"")</f>
        <v>65185.8186799062</v>
      </c>
      <c r="J119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73907962.1660593</v>
      </c>
      <c r="K119" s="35">
        <f ca="1">IF(PaymentSchedule[[#This Row],[PMT NO]]&lt;&gt;"",SUM(INDEX(PaymentSchedule[INTEREST],1,1):PaymentSchedule[[#This Row],[INTEREST]]),"")</f>
        <v>25069187.2223935</v>
      </c>
    </row>
    <row r="120" spans="2:11">
      <c r="B120" s="24">
        <f>IF(LoanIsGood,IF(ROW()-ROW(PaymentSchedule[[#Headers],[PMT NO]])&gt;ScheduledNumberOfPayments,"",ROW()-ROW(PaymentSchedule[[#Headers],[PMT NO]])),"")</f>
        <v>104</v>
      </c>
      <c r="C120" s="22">
        <f>IF(PaymentSchedule[[#This Row],[PMT NO]]&lt;&gt;"",EOMONTH(LoanStartDate,ROW(PaymentSchedule[[#This Row],[PMT NO]])-ROW(PaymentSchedule[[#Headers],[PMT NO]])-2)+DAY(LoanStartDate),"")</f>
        <v>48792</v>
      </c>
      <c r="D120" s="35">
        <f>IF(PaymentSchedule[[#This Row],[PMT NO]]&lt;&gt;"",IF(ROW()-ROW(PaymentSchedule[[#Headers],[BEGINNING BALANCE]])=1,LoanAmount,INDEX(PaymentSchedule[ENDING BALANCE],ROW()-ROW(PaymentSchedule[[#Headers],[BEGINNING BALANCE]])-1)),"")</f>
        <v>73907962.1660593</v>
      </c>
      <c r="E120" s="35">
        <f>IF(PaymentSchedule[[#This Row],[PMT NO]]&lt;&gt;"",ScheduledPayment,"")</f>
        <v>4380206.0685081</v>
      </c>
      <c r="F120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0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20" s="35">
        <f>IF(PaymentSchedule[[#This Row],[PMT NO]]&lt;&gt;"",PaymentSchedule[[#This Row],[TOTAL PAYMENT]]-PaymentSchedule[[#This Row],[INTEREST]],"")</f>
        <v>4318616.10003638</v>
      </c>
      <c r="I120" s="35">
        <f>IF(PaymentSchedule[[#This Row],[PMT NO]]&lt;&gt;"",PaymentSchedule[[#This Row],[BEGINNING BALANCE]]*(InterestRate/PaymentsPerYear),"")</f>
        <v>61589.9684717161</v>
      </c>
      <c r="J120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69589346.0660229</v>
      </c>
      <c r="K120" s="35">
        <f ca="1">IF(PaymentSchedule[[#This Row],[PMT NO]]&lt;&gt;"",SUM(INDEX(PaymentSchedule[INTEREST],1,1):PaymentSchedule[[#This Row],[INTEREST]]),"")</f>
        <v>25130777.1908652</v>
      </c>
    </row>
    <row r="121" spans="2:11">
      <c r="B121" s="24">
        <f>IF(LoanIsGood,IF(ROW()-ROW(PaymentSchedule[[#Headers],[PMT NO]])&gt;ScheduledNumberOfPayments,"",ROW()-ROW(PaymentSchedule[[#Headers],[PMT NO]])),"")</f>
        <v>105</v>
      </c>
      <c r="C121" s="22">
        <f>IF(PaymentSchedule[[#This Row],[PMT NO]]&lt;&gt;"",EOMONTH(LoanStartDate,ROW(PaymentSchedule[[#This Row],[PMT NO]])-ROW(PaymentSchedule[[#Headers],[PMT NO]])-2)+DAY(LoanStartDate),"")</f>
        <v>48823</v>
      </c>
      <c r="D121" s="35">
        <f>IF(PaymentSchedule[[#This Row],[PMT NO]]&lt;&gt;"",IF(ROW()-ROW(PaymentSchedule[[#Headers],[BEGINNING BALANCE]])=1,LoanAmount,INDEX(PaymentSchedule[ENDING BALANCE],ROW()-ROW(PaymentSchedule[[#Headers],[BEGINNING BALANCE]])-1)),"")</f>
        <v>69589346.0660229</v>
      </c>
      <c r="E121" s="35">
        <f>IF(PaymentSchedule[[#This Row],[PMT NO]]&lt;&gt;"",ScheduledPayment,"")</f>
        <v>4380206.0685081</v>
      </c>
      <c r="F121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1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21" s="35">
        <f>IF(PaymentSchedule[[#This Row],[PMT NO]]&lt;&gt;"",PaymentSchedule[[#This Row],[TOTAL PAYMENT]]-PaymentSchedule[[#This Row],[INTEREST]],"")</f>
        <v>4322214.94678641</v>
      </c>
      <c r="I121" s="35">
        <f>IF(PaymentSchedule[[#This Row],[PMT NO]]&lt;&gt;"",PaymentSchedule[[#This Row],[BEGINNING BALANCE]]*(InterestRate/PaymentsPerYear),"")</f>
        <v>57991.1217216858</v>
      </c>
      <c r="J121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65267131.1192365</v>
      </c>
      <c r="K121" s="35">
        <f ca="1">IF(PaymentSchedule[[#This Row],[PMT NO]]&lt;&gt;"",SUM(INDEX(PaymentSchedule[INTEREST],1,1):PaymentSchedule[[#This Row],[INTEREST]]),"")</f>
        <v>25188768.3125869</v>
      </c>
    </row>
    <row r="122" spans="2:11">
      <c r="B122" s="24">
        <f>IF(LoanIsGood,IF(ROW()-ROW(PaymentSchedule[[#Headers],[PMT NO]])&gt;ScheduledNumberOfPayments,"",ROW()-ROW(PaymentSchedule[[#Headers],[PMT NO]])),"")</f>
        <v>106</v>
      </c>
      <c r="C122" s="22">
        <f>IF(PaymentSchedule[[#This Row],[PMT NO]]&lt;&gt;"",EOMONTH(LoanStartDate,ROW(PaymentSchedule[[#This Row],[PMT NO]])-ROW(PaymentSchedule[[#Headers],[PMT NO]])-2)+DAY(LoanStartDate),"")</f>
        <v>48853</v>
      </c>
      <c r="D122" s="35">
        <f>IF(PaymentSchedule[[#This Row],[PMT NO]]&lt;&gt;"",IF(ROW()-ROW(PaymentSchedule[[#Headers],[BEGINNING BALANCE]])=1,LoanAmount,INDEX(PaymentSchedule[ENDING BALANCE],ROW()-ROW(PaymentSchedule[[#Headers],[BEGINNING BALANCE]])-1)),"")</f>
        <v>65267131.1192365</v>
      </c>
      <c r="E122" s="35">
        <f>IF(PaymentSchedule[[#This Row],[PMT NO]]&lt;&gt;"",ScheduledPayment,"")</f>
        <v>4380206.0685081</v>
      </c>
      <c r="F122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2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22" s="35">
        <f>IF(PaymentSchedule[[#This Row],[PMT NO]]&lt;&gt;"",PaymentSchedule[[#This Row],[TOTAL PAYMENT]]-PaymentSchedule[[#This Row],[INTEREST]],"")</f>
        <v>4325816.7925754</v>
      </c>
      <c r="I122" s="35">
        <f>IF(PaymentSchedule[[#This Row],[PMT NO]]&lt;&gt;"",PaymentSchedule[[#This Row],[BEGINNING BALANCE]]*(InterestRate/PaymentsPerYear),"")</f>
        <v>54389.2759326971</v>
      </c>
      <c r="J122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60941314.3266611</v>
      </c>
      <c r="K122" s="35">
        <f ca="1">IF(PaymentSchedule[[#This Row],[PMT NO]]&lt;&gt;"",SUM(INDEX(PaymentSchedule[INTEREST],1,1):PaymentSchedule[[#This Row],[INTEREST]]),"")</f>
        <v>25243157.5885196</v>
      </c>
    </row>
    <row r="123" spans="2:11">
      <c r="B123" s="24">
        <f>IF(LoanIsGood,IF(ROW()-ROW(PaymentSchedule[[#Headers],[PMT NO]])&gt;ScheduledNumberOfPayments,"",ROW()-ROW(PaymentSchedule[[#Headers],[PMT NO]])),"")</f>
        <v>107</v>
      </c>
      <c r="C123" s="22">
        <f>IF(PaymentSchedule[[#This Row],[PMT NO]]&lt;&gt;"",EOMONTH(LoanStartDate,ROW(PaymentSchedule[[#This Row],[PMT NO]])-ROW(PaymentSchedule[[#Headers],[PMT NO]])-2)+DAY(LoanStartDate),"")</f>
        <v>48884</v>
      </c>
      <c r="D123" s="35">
        <f>IF(PaymentSchedule[[#This Row],[PMT NO]]&lt;&gt;"",IF(ROW()-ROW(PaymentSchedule[[#Headers],[BEGINNING BALANCE]])=1,LoanAmount,INDEX(PaymentSchedule[ENDING BALANCE],ROW()-ROW(PaymentSchedule[[#Headers],[BEGINNING BALANCE]])-1)),"")</f>
        <v>60941314.3266611</v>
      </c>
      <c r="E123" s="35">
        <f>IF(PaymentSchedule[[#This Row],[PMT NO]]&lt;&gt;"",ScheduledPayment,"")</f>
        <v>4380206.0685081</v>
      </c>
      <c r="F123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3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23" s="35">
        <f>IF(PaymentSchedule[[#This Row],[PMT NO]]&lt;&gt;"",PaymentSchedule[[#This Row],[TOTAL PAYMENT]]-PaymentSchedule[[#This Row],[INTEREST]],"")</f>
        <v>4329421.63990255</v>
      </c>
      <c r="I123" s="35">
        <f>IF(PaymentSchedule[[#This Row],[PMT NO]]&lt;&gt;"",PaymentSchedule[[#This Row],[BEGINNING BALANCE]]*(InterestRate/PaymentsPerYear),"")</f>
        <v>50784.4286055509</v>
      </c>
      <c r="J123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56611892.6867585</v>
      </c>
      <c r="K123" s="35">
        <f ca="1">IF(PaymentSchedule[[#This Row],[PMT NO]]&lt;&gt;"",SUM(INDEX(PaymentSchedule[INTEREST],1,1):PaymentSchedule[[#This Row],[INTEREST]]),"")</f>
        <v>25293942.0171251</v>
      </c>
    </row>
    <row r="124" spans="2:11">
      <c r="B124" s="24">
        <f>IF(LoanIsGood,IF(ROW()-ROW(PaymentSchedule[[#Headers],[PMT NO]])&gt;ScheduledNumberOfPayments,"",ROW()-ROW(PaymentSchedule[[#Headers],[PMT NO]])),"")</f>
        <v>108</v>
      </c>
      <c r="C124" s="22">
        <f>IF(PaymentSchedule[[#This Row],[PMT NO]]&lt;&gt;"",EOMONTH(LoanStartDate,ROW(PaymentSchedule[[#This Row],[PMT NO]])-ROW(PaymentSchedule[[#Headers],[PMT NO]])-2)+DAY(LoanStartDate),"")</f>
        <v>48914</v>
      </c>
      <c r="D124" s="35">
        <f>IF(PaymentSchedule[[#This Row],[PMT NO]]&lt;&gt;"",IF(ROW()-ROW(PaymentSchedule[[#Headers],[BEGINNING BALANCE]])=1,LoanAmount,INDEX(PaymentSchedule[ENDING BALANCE],ROW()-ROW(PaymentSchedule[[#Headers],[BEGINNING BALANCE]])-1)),"")</f>
        <v>56611892.6867585</v>
      </c>
      <c r="E124" s="35">
        <f>IF(PaymentSchedule[[#This Row],[PMT NO]]&lt;&gt;"",ScheduledPayment,"")</f>
        <v>4380206.0685081</v>
      </c>
      <c r="F124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4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24" s="35">
        <f>IF(PaymentSchedule[[#This Row],[PMT NO]]&lt;&gt;"",PaymentSchedule[[#This Row],[TOTAL PAYMENT]]-PaymentSchedule[[#This Row],[INTEREST]],"")</f>
        <v>4333029.49126913</v>
      </c>
      <c r="I124" s="35">
        <f>IF(PaymentSchedule[[#This Row],[PMT NO]]&lt;&gt;"",PaymentSchedule[[#This Row],[BEGINNING BALANCE]]*(InterestRate/PaymentsPerYear),"")</f>
        <v>47176.5772389655</v>
      </c>
      <c r="J124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52278863.1954894</v>
      </c>
      <c r="K124" s="35">
        <f ca="1">IF(PaymentSchedule[[#This Row],[PMT NO]]&lt;&gt;"",SUM(INDEX(PaymentSchedule[INTEREST],1,1):PaymentSchedule[[#This Row],[INTEREST]]),"")</f>
        <v>25341118.5943641</v>
      </c>
    </row>
    <row r="125" spans="2:11">
      <c r="B125" s="24">
        <f>IF(LoanIsGood,IF(ROW()-ROW(PaymentSchedule[[#Headers],[PMT NO]])&gt;ScheduledNumberOfPayments,"",ROW()-ROW(PaymentSchedule[[#Headers],[PMT NO]])),"")</f>
        <v>109</v>
      </c>
      <c r="C125" s="22">
        <f>IF(PaymentSchedule[[#This Row],[PMT NO]]&lt;&gt;"",EOMONTH(LoanStartDate,ROW(PaymentSchedule[[#This Row],[PMT NO]])-ROW(PaymentSchedule[[#Headers],[PMT NO]])-2)+DAY(LoanStartDate),"")</f>
        <v>48945</v>
      </c>
      <c r="D125" s="35">
        <f>IF(PaymentSchedule[[#This Row],[PMT NO]]&lt;&gt;"",IF(ROW()-ROW(PaymentSchedule[[#Headers],[BEGINNING BALANCE]])=1,LoanAmount,INDEX(PaymentSchedule[ENDING BALANCE],ROW()-ROW(PaymentSchedule[[#Headers],[BEGINNING BALANCE]])-1)),"")</f>
        <v>52278863.1954894</v>
      </c>
      <c r="E125" s="35">
        <f>IF(PaymentSchedule[[#This Row],[PMT NO]]&lt;&gt;"",ScheduledPayment,"")</f>
        <v>4380206.0685081</v>
      </c>
      <c r="F125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5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25" s="35">
        <f>IF(PaymentSchedule[[#This Row],[PMT NO]]&lt;&gt;"",PaymentSchedule[[#This Row],[TOTAL PAYMENT]]-PaymentSchedule[[#This Row],[INTEREST]],"")</f>
        <v>4336640.34917852</v>
      </c>
      <c r="I125" s="35">
        <f>IF(PaymentSchedule[[#This Row],[PMT NO]]&lt;&gt;"",PaymentSchedule[[#This Row],[BEGINNING BALANCE]]*(InterestRate/PaymentsPerYear),"")</f>
        <v>43565.7193295745</v>
      </c>
      <c r="J125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47942222.8463109</v>
      </c>
      <c r="K125" s="35">
        <f ca="1">IF(PaymentSchedule[[#This Row],[PMT NO]]&lt;&gt;"",SUM(INDEX(PaymentSchedule[INTEREST],1,1):PaymentSchedule[[#This Row],[INTEREST]]),"")</f>
        <v>25384684.3136937</v>
      </c>
    </row>
    <row r="126" spans="2:11">
      <c r="B126" s="24">
        <f>IF(LoanIsGood,IF(ROW()-ROW(PaymentSchedule[[#Headers],[PMT NO]])&gt;ScheduledNumberOfPayments,"",ROW()-ROW(PaymentSchedule[[#Headers],[PMT NO]])),"")</f>
        <v>110</v>
      </c>
      <c r="C126" s="22">
        <f>IF(PaymentSchedule[[#This Row],[PMT NO]]&lt;&gt;"",EOMONTH(LoanStartDate,ROW(PaymentSchedule[[#This Row],[PMT NO]])-ROW(PaymentSchedule[[#Headers],[PMT NO]])-2)+DAY(LoanStartDate),"")</f>
        <v>48976</v>
      </c>
      <c r="D126" s="35">
        <f>IF(PaymentSchedule[[#This Row],[PMT NO]]&lt;&gt;"",IF(ROW()-ROW(PaymentSchedule[[#Headers],[BEGINNING BALANCE]])=1,LoanAmount,INDEX(PaymentSchedule[ENDING BALANCE],ROW()-ROW(PaymentSchedule[[#Headers],[BEGINNING BALANCE]])-1)),"")</f>
        <v>47942222.8463109</v>
      </c>
      <c r="E126" s="35">
        <f>IF(PaymentSchedule[[#This Row],[PMT NO]]&lt;&gt;"",ScheduledPayment,"")</f>
        <v>4380206.0685081</v>
      </c>
      <c r="F126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6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26" s="35">
        <f>IF(PaymentSchedule[[#This Row],[PMT NO]]&lt;&gt;"",PaymentSchedule[[#This Row],[TOTAL PAYMENT]]-PaymentSchedule[[#This Row],[INTEREST]],"")</f>
        <v>4340254.21613617</v>
      </c>
      <c r="I126" s="35">
        <f>IF(PaymentSchedule[[#This Row],[PMT NO]]&lt;&gt;"",PaymentSchedule[[#This Row],[BEGINNING BALANCE]]*(InterestRate/PaymentsPerYear),"")</f>
        <v>39951.8523719257</v>
      </c>
      <c r="J126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43601968.6301747</v>
      </c>
      <c r="K126" s="35">
        <f ca="1">IF(PaymentSchedule[[#This Row],[PMT NO]]&lt;&gt;"",SUM(INDEX(PaymentSchedule[INTEREST],1,1):PaymentSchedule[[#This Row],[INTEREST]]),"")</f>
        <v>25424636.1660656</v>
      </c>
    </row>
    <row r="127" spans="2:11">
      <c r="B127" s="24">
        <f>IF(LoanIsGood,IF(ROW()-ROW(PaymentSchedule[[#Headers],[PMT NO]])&gt;ScheduledNumberOfPayments,"",ROW()-ROW(PaymentSchedule[[#Headers],[PMT NO]])),"")</f>
        <v>111</v>
      </c>
      <c r="C127" s="22">
        <f>IF(PaymentSchedule[[#This Row],[PMT NO]]&lt;&gt;"",EOMONTH(LoanStartDate,ROW(PaymentSchedule[[#This Row],[PMT NO]])-ROW(PaymentSchedule[[#Headers],[PMT NO]])-2)+DAY(LoanStartDate),"")</f>
        <v>49004</v>
      </c>
      <c r="D127" s="35">
        <f>IF(PaymentSchedule[[#This Row],[PMT NO]]&lt;&gt;"",IF(ROW()-ROW(PaymentSchedule[[#Headers],[BEGINNING BALANCE]])=1,LoanAmount,INDEX(PaymentSchedule[ENDING BALANCE],ROW()-ROW(PaymentSchedule[[#Headers],[BEGINNING BALANCE]])-1)),"")</f>
        <v>43601968.6301747</v>
      </c>
      <c r="E127" s="35">
        <f>IF(PaymentSchedule[[#This Row],[PMT NO]]&lt;&gt;"",ScheduledPayment,"")</f>
        <v>4380206.0685081</v>
      </c>
      <c r="F127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7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27" s="35">
        <f>IF(PaymentSchedule[[#This Row],[PMT NO]]&lt;&gt;"",PaymentSchedule[[#This Row],[TOTAL PAYMENT]]-PaymentSchedule[[#This Row],[INTEREST]],"")</f>
        <v>4343871.09464962</v>
      </c>
      <c r="I127" s="35">
        <f>IF(PaymentSchedule[[#This Row],[PMT NO]]&lt;&gt;"",PaymentSchedule[[#This Row],[BEGINNING BALANCE]]*(InterestRate/PaymentsPerYear),"")</f>
        <v>36334.9738584789</v>
      </c>
      <c r="J127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39258097.5355251</v>
      </c>
      <c r="K127" s="35">
        <f ca="1">IF(PaymentSchedule[[#This Row],[PMT NO]]&lt;&gt;"",SUM(INDEX(PaymentSchedule[INTEREST],1,1):PaymentSchedule[[#This Row],[INTEREST]]),"")</f>
        <v>25460971.1399241</v>
      </c>
    </row>
    <row r="128" spans="2:11">
      <c r="B128" s="24">
        <f>IF(LoanIsGood,IF(ROW()-ROW(PaymentSchedule[[#Headers],[PMT NO]])&gt;ScheduledNumberOfPayments,"",ROW()-ROW(PaymentSchedule[[#Headers],[PMT NO]])),"")</f>
        <v>112</v>
      </c>
      <c r="C128" s="22">
        <f>IF(PaymentSchedule[[#This Row],[PMT NO]]&lt;&gt;"",EOMONTH(LoanStartDate,ROW(PaymentSchedule[[#This Row],[PMT NO]])-ROW(PaymentSchedule[[#Headers],[PMT NO]])-2)+DAY(LoanStartDate),"")</f>
        <v>49035</v>
      </c>
      <c r="D128" s="35">
        <f>IF(PaymentSchedule[[#This Row],[PMT NO]]&lt;&gt;"",IF(ROW()-ROW(PaymentSchedule[[#Headers],[BEGINNING BALANCE]])=1,LoanAmount,INDEX(PaymentSchedule[ENDING BALANCE],ROW()-ROW(PaymentSchedule[[#Headers],[BEGINNING BALANCE]])-1)),"")</f>
        <v>39258097.5355251</v>
      </c>
      <c r="E128" s="35">
        <f>IF(PaymentSchedule[[#This Row],[PMT NO]]&lt;&gt;"",ScheduledPayment,"")</f>
        <v>4380206.0685081</v>
      </c>
      <c r="F128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8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28" s="35">
        <f>IF(PaymentSchedule[[#This Row],[PMT NO]]&lt;&gt;"",PaymentSchedule[[#This Row],[TOTAL PAYMENT]]-PaymentSchedule[[#This Row],[INTEREST]],"")</f>
        <v>4347490.98722849</v>
      </c>
      <c r="I128" s="35">
        <f>IF(PaymentSchedule[[#This Row],[PMT NO]]&lt;&gt;"",PaymentSchedule[[#This Row],[BEGINNING BALANCE]]*(InterestRate/PaymentsPerYear),"")</f>
        <v>32715.0812796042</v>
      </c>
      <c r="J128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34910606.5482966</v>
      </c>
      <c r="K128" s="35">
        <f ca="1">IF(PaymentSchedule[[#This Row],[PMT NO]]&lt;&gt;"",SUM(INDEX(PaymentSchedule[INTEREST],1,1):PaymentSchedule[[#This Row],[INTEREST]]),"")</f>
        <v>25493686.2212037</v>
      </c>
    </row>
    <row r="129" spans="2:11">
      <c r="B129" s="24">
        <f>IF(LoanIsGood,IF(ROW()-ROW(PaymentSchedule[[#Headers],[PMT NO]])&gt;ScheduledNumberOfPayments,"",ROW()-ROW(PaymentSchedule[[#Headers],[PMT NO]])),"")</f>
        <v>113</v>
      </c>
      <c r="C129" s="22">
        <f>IF(PaymentSchedule[[#This Row],[PMT NO]]&lt;&gt;"",EOMONTH(LoanStartDate,ROW(PaymentSchedule[[#This Row],[PMT NO]])-ROW(PaymentSchedule[[#Headers],[PMT NO]])-2)+DAY(LoanStartDate),"")</f>
        <v>49065</v>
      </c>
      <c r="D129" s="35">
        <f>IF(PaymentSchedule[[#This Row],[PMT NO]]&lt;&gt;"",IF(ROW()-ROW(PaymentSchedule[[#Headers],[BEGINNING BALANCE]])=1,LoanAmount,INDEX(PaymentSchedule[ENDING BALANCE],ROW()-ROW(PaymentSchedule[[#Headers],[BEGINNING BALANCE]])-1)),"")</f>
        <v>34910606.5482966</v>
      </c>
      <c r="E129" s="35">
        <f>IF(PaymentSchedule[[#This Row],[PMT NO]]&lt;&gt;"",ScheduledPayment,"")</f>
        <v>4380206.0685081</v>
      </c>
      <c r="F129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29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29" s="35">
        <f>IF(PaymentSchedule[[#This Row],[PMT NO]]&lt;&gt;"",PaymentSchedule[[#This Row],[TOTAL PAYMENT]]-PaymentSchedule[[#This Row],[INTEREST]],"")</f>
        <v>4351113.89638452</v>
      </c>
      <c r="I129" s="35">
        <f>IF(PaymentSchedule[[#This Row],[PMT NO]]&lt;&gt;"",PaymentSchedule[[#This Row],[BEGINNING BALANCE]]*(InterestRate/PaymentsPerYear),"")</f>
        <v>29092.1721235805</v>
      </c>
      <c r="J129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30559492.6519121</v>
      </c>
      <c r="K129" s="35">
        <f ca="1">IF(PaymentSchedule[[#This Row],[PMT NO]]&lt;&gt;"",SUM(INDEX(PaymentSchedule[INTEREST],1,1):PaymentSchedule[[#This Row],[INTEREST]]),"")</f>
        <v>25522778.3933273</v>
      </c>
    </row>
    <row r="130" spans="2:11">
      <c r="B130" s="24">
        <f>IF(LoanIsGood,IF(ROW()-ROW(PaymentSchedule[[#Headers],[PMT NO]])&gt;ScheduledNumberOfPayments,"",ROW()-ROW(PaymentSchedule[[#Headers],[PMT NO]])),"")</f>
        <v>114</v>
      </c>
      <c r="C130" s="22">
        <f>IF(PaymentSchedule[[#This Row],[PMT NO]]&lt;&gt;"",EOMONTH(LoanStartDate,ROW(PaymentSchedule[[#This Row],[PMT NO]])-ROW(PaymentSchedule[[#Headers],[PMT NO]])-2)+DAY(LoanStartDate),"")</f>
        <v>49096</v>
      </c>
      <c r="D130" s="35">
        <f>IF(PaymentSchedule[[#This Row],[PMT NO]]&lt;&gt;"",IF(ROW()-ROW(PaymentSchedule[[#Headers],[BEGINNING BALANCE]])=1,LoanAmount,INDEX(PaymentSchedule[ENDING BALANCE],ROW()-ROW(PaymentSchedule[[#Headers],[BEGINNING BALANCE]])-1)),"")</f>
        <v>30559492.6519121</v>
      </c>
      <c r="E130" s="35">
        <f>IF(PaymentSchedule[[#This Row],[PMT NO]]&lt;&gt;"",ScheduledPayment,"")</f>
        <v>4380206.0685081</v>
      </c>
      <c r="F130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0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30" s="35">
        <f>IF(PaymentSchedule[[#This Row],[PMT NO]]&lt;&gt;"",PaymentSchedule[[#This Row],[TOTAL PAYMENT]]-PaymentSchedule[[#This Row],[INTEREST]],"")</f>
        <v>4354739.8246315</v>
      </c>
      <c r="I130" s="35">
        <f>IF(PaymentSchedule[[#This Row],[PMT NO]]&lt;&gt;"",PaymentSchedule[[#This Row],[BEGINNING BALANCE]]*(InterestRate/PaymentsPerYear),"")</f>
        <v>25466.2438765934</v>
      </c>
      <c r="J130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26204752.8272806</v>
      </c>
      <c r="K130" s="35">
        <f ca="1">IF(PaymentSchedule[[#This Row],[PMT NO]]&lt;&gt;"",SUM(INDEX(PaymentSchedule[INTEREST],1,1):PaymentSchedule[[#This Row],[INTEREST]]),"")</f>
        <v>25548244.6372039</v>
      </c>
    </row>
    <row r="131" spans="2:11">
      <c r="B131" s="24">
        <f>IF(LoanIsGood,IF(ROW()-ROW(PaymentSchedule[[#Headers],[PMT NO]])&gt;ScheduledNumberOfPayments,"",ROW()-ROW(PaymentSchedule[[#Headers],[PMT NO]])),"")</f>
        <v>115</v>
      </c>
      <c r="C131" s="22">
        <f>IF(PaymentSchedule[[#This Row],[PMT NO]]&lt;&gt;"",EOMONTH(LoanStartDate,ROW(PaymentSchedule[[#This Row],[PMT NO]])-ROW(PaymentSchedule[[#Headers],[PMT NO]])-2)+DAY(LoanStartDate),"")</f>
        <v>49126</v>
      </c>
      <c r="D131" s="35">
        <f>IF(PaymentSchedule[[#This Row],[PMT NO]]&lt;&gt;"",IF(ROW()-ROW(PaymentSchedule[[#Headers],[BEGINNING BALANCE]])=1,LoanAmount,INDEX(PaymentSchedule[ENDING BALANCE],ROW()-ROW(PaymentSchedule[[#Headers],[BEGINNING BALANCE]])-1)),"")</f>
        <v>26204752.8272806</v>
      </c>
      <c r="E131" s="35">
        <f>IF(PaymentSchedule[[#This Row],[PMT NO]]&lt;&gt;"",ScheduledPayment,"")</f>
        <v>4380206.0685081</v>
      </c>
      <c r="F131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1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31" s="35">
        <f>IF(PaymentSchedule[[#This Row],[PMT NO]]&lt;&gt;"",PaymentSchedule[[#This Row],[TOTAL PAYMENT]]-PaymentSchedule[[#This Row],[INTEREST]],"")</f>
        <v>4358368.77448536</v>
      </c>
      <c r="I131" s="35">
        <f>IF(PaymentSchedule[[#This Row],[PMT NO]]&lt;&gt;"",PaymentSchedule[[#This Row],[BEGINNING BALANCE]]*(InterestRate/PaymentsPerYear),"")</f>
        <v>21837.2940227338</v>
      </c>
      <c r="J131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21846384.0527952</v>
      </c>
      <c r="K131" s="35">
        <f ca="1">IF(PaymentSchedule[[#This Row],[PMT NO]]&lt;&gt;"",SUM(INDEX(PaymentSchedule[INTEREST],1,1):PaymentSchedule[[#This Row],[INTEREST]]),"")</f>
        <v>25570081.9312266</v>
      </c>
    </row>
    <row r="132" spans="2:11">
      <c r="B132" s="24">
        <f>IF(LoanIsGood,IF(ROW()-ROW(PaymentSchedule[[#Headers],[PMT NO]])&gt;ScheduledNumberOfPayments,"",ROW()-ROW(PaymentSchedule[[#Headers],[PMT NO]])),"")</f>
        <v>116</v>
      </c>
      <c r="C132" s="22">
        <f>IF(PaymentSchedule[[#This Row],[PMT NO]]&lt;&gt;"",EOMONTH(LoanStartDate,ROW(PaymentSchedule[[#This Row],[PMT NO]])-ROW(PaymentSchedule[[#Headers],[PMT NO]])-2)+DAY(LoanStartDate),"")</f>
        <v>49157</v>
      </c>
      <c r="D132" s="35">
        <f>IF(PaymentSchedule[[#This Row],[PMT NO]]&lt;&gt;"",IF(ROW()-ROW(PaymentSchedule[[#Headers],[BEGINNING BALANCE]])=1,LoanAmount,INDEX(PaymentSchedule[ENDING BALANCE],ROW()-ROW(PaymentSchedule[[#Headers],[BEGINNING BALANCE]])-1)),"")</f>
        <v>21846384.0527952</v>
      </c>
      <c r="E132" s="35">
        <f>IF(PaymentSchedule[[#This Row],[PMT NO]]&lt;&gt;"",ScheduledPayment,"")</f>
        <v>4380206.0685081</v>
      </c>
      <c r="F132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2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32" s="35">
        <f>IF(PaymentSchedule[[#This Row],[PMT NO]]&lt;&gt;"",PaymentSchedule[[#This Row],[TOTAL PAYMENT]]-PaymentSchedule[[#This Row],[INTEREST]],"")</f>
        <v>4362000.7484641</v>
      </c>
      <c r="I132" s="35">
        <f>IF(PaymentSchedule[[#This Row],[PMT NO]]&lt;&gt;"",PaymentSchedule[[#This Row],[BEGINNING BALANCE]]*(InterestRate/PaymentsPerYear),"")</f>
        <v>18205.320043996</v>
      </c>
      <c r="J132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17484383.3043311</v>
      </c>
      <c r="K132" s="35">
        <f ca="1">IF(PaymentSchedule[[#This Row],[PMT NO]]&lt;&gt;"",SUM(INDEX(PaymentSchedule[INTEREST],1,1):PaymentSchedule[[#This Row],[INTEREST]]),"")</f>
        <v>25588287.2512706</v>
      </c>
    </row>
    <row r="133" spans="2:11">
      <c r="B133" s="24">
        <f>IF(LoanIsGood,IF(ROW()-ROW(PaymentSchedule[[#Headers],[PMT NO]])&gt;ScheduledNumberOfPayments,"",ROW()-ROW(PaymentSchedule[[#Headers],[PMT NO]])),"")</f>
        <v>117</v>
      </c>
      <c r="C133" s="22">
        <f>IF(PaymentSchedule[[#This Row],[PMT NO]]&lt;&gt;"",EOMONTH(LoanStartDate,ROW(PaymentSchedule[[#This Row],[PMT NO]])-ROW(PaymentSchedule[[#Headers],[PMT NO]])-2)+DAY(LoanStartDate),"")</f>
        <v>49188</v>
      </c>
      <c r="D133" s="35">
        <f>IF(PaymentSchedule[[#This Row],[PMT NO]]&lt;&gt;"",IF(ROW()-ROW(PaymentSchedule[[#Headers],[BEGINNING BALANCE]])=1,LoanAmount,INDEX(PaymentSchedule[ENDING BALANCE],ROW()-ROW(PaymentSchedule[[#Headers],[BEGINNING BALANCE]])-1)),"")</f>
        <v>17484383.3043311</v>
      </c>
      <c r="E133" s="35">
        <f>IF(PaymentSchedule[[#This Row],[PMT NO]]&lt;&gt;"",ScheduledPayment,"")</f>
        <v>4380206.0685081</v>
      </c>
      <c r="F133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3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33" s="35">
        <f>IF(PaymentSchedule[[#This Row],[PMT NO]]&lt;&gt;"",PaymentSchedule[[#This Row],[TOTAL PAYMENT]]-PaymentSchedule[[#This Row],[INTEREST]],"")</f>
        <v>4365635.74908782</v>
      </c>
      <c r="I133" s="35">
        <f>IF(PaymentSchedule[[#This Row],[PMT NO]]&lt;&gt;"",PaymentSchedule[[#This Row],[BEGINNING BALANCE]]*(InterestRate/PaymentsPerYear),"")</f>
        <v>14570.3194202759</v>
      </c>
      <c r="J133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13118747.5552433</v>
      </c>
      <c r="K133" s="35">
        <f ca="1">IF(PaymentSchedule[[#This Row],[PMT NO]]&lt;&gt;"",SUM(INDEX(PaymentSchedule[INTEREST],1,1):PaymentSchedule[[#This Row],[INTEREST]]),"")</f>
        <v>25602857.5706909</v>
      </c>
    </row>
    <row r="134" spans="2:11">
      <c r="B134" s="24">
        <f>IF(LoanIsGood,IF(ROW()-ROW(PaymentSchedule[[#Headers],[PMT NO]])&gt;ScheduledNumberOfPayments,"",ROW()-ROW(PaymentSchedule[[#Headers],[PMT NO]])),"")</f>
        <v>118</v>
      </c>
      <c r="C134" s="22">
        <f>IF(PaymentSchedule[[#This Row],[PMT NO]]&lt;&gt;"",EOMONTH(LoanStartDate,ROW(PaymentSchedule[[#This Row],[PMT NO]])-ROW(PaymentSchedule[[#Headers],[PMT NO]])-2)+DAY(LoanStartDate),"")</f>
        <v>49218</v>
      </c>
      <c r="D134" s="35">
        <f>IF(PaymentSchedule[[#This Row],[PMT NO]]&lt;&gt;"",IF(ROW()-ROW(PaymentSchedule[[#Headers],[BEGINNING BALANCE]])=1,LoanAmount,INDEX(PaymentSchedule[ENDING BALANCE],ROW()-ROW(PaymentSchedule[[#Headers],[BEGINNING BALANCE]])-1)),"")</f>
        <v>13118747.5552433</v>
      </c>
      <c r="E134" s="35">
        <f>IF(PaymentSchedule[[#This Row],[PMT NO]]&lt;&gt;"",ScheduledPayment,"")</f>
        <v>4380206.0685081</v>
      </c>
      <c r="F134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4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34" s="35">
        <f>IF(PaymentSchedule[[#This Row],[PMT NO]]&lt;&gt;"",PaymentSchedule[[#This Row],[TOTAL PAYMENT]]-PaymentSchedule[[#This Row],[INTEREST]],"")</f>
        <v>4369273.77887873</v>
      </c>
      <c r="I134" s="35">
        <f>IF(PaymentSchedule[[#This Row],[PMT NO]]&lt;&gt;"",PaymentSchedule[[#This Row],[BEGINNING BALANCE]]*(InterestRate/PaymentsPerYear),"")</f>
        <v>10932.2896293694</v>
      </c>
      <c r="J134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8749473.77636456</v>
      </c>
      <c r="K134" s="35">
        <f ca="1">IF(PaymentSchedule[[#This Row],[PMT NO]]&lt;&gt;"",SUM(INDEX(PaymentSchedule[INTEREST],1,1):PaymentSchedule[[#This Row],[INTEREST]]),"")</f>
        <v>25613789.8603202</v>
      </c>
    </row>
    <row r="135" spans="2:11">
      <c r="B135" s="24">
        <f>IF(LoanIsGood,IF(ROW()-ROW(PaymentSchedule[[#Headers],[PMT NO]])&gt;ScheduledNumberOfPayments,"",ROW()-ROW(PaymentSchedule[[#Headers],[PMT NO]])),"")</f>
        <v>119</v>
      </c>
      <c r="C135" s="22">
        <f>IF(PaymentSchedule[[#This Row],[PMT NO]]&lt;&gt;"",EOMONTH(LoanStartDate,ROW(PaymentSchedule[[#This Row],[PMT NO]])-ROW(PaymentSchedule[[#Headers],[PMT NO]])-2)+DAY(LoanStartDate),"")</f>
        <v>49249</v>
      </c>
      <c r="D135" s="35">
        <f>IF(PaymentSchedule[[#This Row],[PMT NO]]&lt;&gt;"",IF(ROW()-ROW(PaymentSchedule[[#Headers],[BEGINNING BALANCE]])=1,LoanAmount,INDEX(PaymentSchedule[ENDING BALANCE],ROW()-ROW(PaymentSchedule[[#Headers],[BEGINNING BALANCE]])-1)),"")</f>
        <v>8749473.77636456</v>
      </c>
      <c r="E135" s="35">
        <f>IF(PaymentSchedule[[#This Row],[PMT NO]]&lt;&gt;"",ScheduledPayment,"")</f>
        <v>4380206.0685081</v>
      </c>
      <c r="F135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5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4380206.0685081</v>
      </c>
      <c r="H135" s="35">
        <f>IF(PaymentSchedule[[#This Row],[PMT NO]]&lt;&gt;"",PaymentSchedule[[#This Row],[TOTAL PAYMENT]]-PaymentSchedule[[#This Row],[INTEREST]],"")</f>
        <v>4372914.84036113</v>
      </c>
      <c r="I135" s="35">
        <f>IF(PaymentSchedule[[#This Row],[PMT NO]]&lt;&gt;"",PaymentSchedule[[#This Row],[BEGINNING BALANCE]]*(InterestRate/PaymentsPerYear),"")</f>
        <v>7291.22814697046</v>
      </c>
      <c r="J135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4376558.93600343</v>
      </c>
      <c r="K135" s="35">
        <f ca="1">IF(PaymentSchedule[[#This Row],[PMT NO]]&lt;&gt;"",SUM(INDEX(PaymentSchedule[INTEREST],1,1):PaymentSchedule[[#This Row],[INTEREST]]),"")</f>
        <v>25621081.0884672</v>
      </c>
    </row>
    <row r="136" spans="2:11">
      <c r="B136" s="24">
        <f>IF(LoanIsGood,IF(ROW()-ROW(PaymentSchedule[[#Headers],[PMT NO]])&gt;ScheduledNumberOfPayments,"",ROW()-ROW(PaymentSchedule[[#Headers],[PMT NO]])),"")</f>
        <v>120</v>
      </c>
      <c r="C136" s="22">
        <f>IF(PaymentSchedule[[#This Row],[PMT NO]]&lt;&gt;"",EOMONTH(LoanStartDate,ROW(PaymentSchedule[[#This Row],[PMT NO]])-ROW(PaymentSchedule[[#Headers],[PMT NO]])-2)+DAY(LoanStartDate),"")</f>
        <v>49279</v>
      </c>
      <c r="D136" s="35">
        <f>IF(PaymentSchedule[[#This Row],[PMT NO]]&lt;&gt;"",IF(ROW()-ROW(PaymentSchedule[[#Headers],[BEGINNING BALANCE]])=1,LoanAmount,INDEX(PaymentSchedule[ENDING BALANCE],ROW()-ROW(PaymentSchedule[[#Headers],[BEGINNING BALANCE]])-1)),"")</f>
        <v>4376558.93600343</v>
      </c>
      <c r="E136" s="35">
        <f>IF(PaymentSchedule[[#This Row],[PMT NO]]&lt;&gt;"",ScheduledPayment,"")</f>
        <v>4380206.0685081</v>
      </c>
      <c r="F136" s="35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>0</v>
      </c>
      <c r="G136" s="35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>4376558.93600343</v>
      </c>
      <c r="H136" s="35">
        <f>IF(PaymentSchedule[[#This Row],[PMT NO]]&lt;&gt;"",PaymentSchedule[[#This Row],[TOTAL PAYMENT]]-PaymentSchedule[[#This Row],[INTEREST]],"")</f>
        <v>4372911.80355676</v>
      </c>
      <c r="I136" s="35">
        <f>IF(PaymentSchedule[[#This Row],[PMT NO]]&lt;&gt;"",PaymentSchedule[[#This Row],[BEGINNING BALANCE]]*(InterestRate/PaymentsPerYear),"")</f>
        <v>3647.13244666953</v>
      </c>
      <c r="J136" s="35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>0</v>
      </c>
      <c r="K136" s="35">
        <f ca="1">IF(PaymentSchedule[[#This Row],[PMT NO]]&lt;&gt;"",SUM(INDEX(PaymentSchedule[INTEREST],1,1):PaymentSchedule[[#This Row],[INTEREST]]),"")</f>
        <v>25624728.2209139</v>
      </c>
    </row>
    <row r="137" spans="2:11">
      <c r="B137" s="24" t="str">
        <f>IF(LoanIsGood,IF(ROW()-ROW(PaymentSchedule[[#Headers],[PMT NO]])&gt;ScheduledNumberOfPayments,"",ROW()-ROW(PaymentSchedule[[#Headers],[PMT NO]])),"")</f>
        <v/>
      </c>
      <c r="C137" s="22" t="str">
        <f>IF(PaymentSchedule[[#This Row],[PMT NO]]&lt;&gt;"",EOMONTH(LoanStartDate,ROW(PaymentSchedule[[#This Row],[PMT NO]])-ROW(PaymentSchedule[[#Headers],[PMT NO]])-2)+DAY(LoanStartDate),"")</f>
        <v/>
      </c>
      <c r="D137" s="35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7" s="35" t="str">
        <f>IF(PaymentSchedule[[#This Row],[PMT NO]]&lt;&gt;"",ScheduledPayment,"")</f>
        <v/>
      </c>
      <c r="F137" s="35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7" s="35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7" s="35" t="str">
        <f>IF(PaymentSchedule[[#This Row],[PMT NO]]&lt;&gt;"",PaymentSchedule[[#This Row],[TOTAL PAYMENT]]-PaymentSchedule[[#This Row],[INTEREST]],"")</f>
        <v/>
      </c>
      <c r="I137" s="35" t="str">
        <f>IF(PaymentSchedule[[#This Row],[PMT NO]]&lt;&gt;"",PaymentSchedule[[#This Row],[BEGINNING BALANCE]]*(InterestRate/PaymentsPerYear),"")</f>
        <v/>
      </c>
      <c r="J137" s="35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7" s="35" t="str">
        <f ca="1">IF(PaymentSchedule[[#This Row],[PMT NO]]&lt;&gt;"",SUM(INDEX(PaymentSchedule[INTEREST],1,1):PaymentSchedule[[#This Row],[INTEREST]]),"")</f>
        <v/>
      </c>
    </row>
    <row r="138" spans="2:11">
      <c r="B138" s="24" t="str">
        <f>IF(LoanIsGood,IF(ROW()-ROW(PaymentSchedule[[#Headers],[PMT NO]])&gt;ScheduledNumberOfPayments,"",ROW()-ROW(PaymentSchedule[[#Headers],[PMT NO]])),"")</f>
        <v/>
      </c>
      <c r="C138" s="22" t="str">
        <f>IF(PaymentSchedule[[#This Row],[PMT NO]]&lt;&gt;"",EOMONTH(LoanStartDate,ROW(PaymentSchedule[[#This Row],[PMT NO]])-ROW(PaymentSchedule[[#Headers],[PMT NO]])-2)+DAY(LoanStartDate),"")</f>
        <v/>
      </c>
      <c r="D13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8" s="36" t="str">
        <f>IF(PaymentSchedule[[#This Row],[PMT NO]]&lt;&gt;"",ScheduledPayment,"")</f>
        <v/>
      </c>
      <c r="F13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8" s="36" t="str">
        <f>IF(PaymentSchedule[[#This Row],[PMT NO]]&lt;&gt;"",PaymentSchedule[[#This Row],[TOTAL PAYMENT]]-PaymentSchedule[[#This Row],[INTEREST]],"")</f>
        <v/>
      </c>
      <c r="I138" s="36" t="str">
        <f>IF(PaymentSchedule[[#This Row],[PMT NO]]&lt;&gt;"",PaymentSchedule[[#This Row],[BEGINNING BALANCE]]*(InterestRate/PaymentsPerYear),"")</f>
        <v/>
      </c>
      <c r="J13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8" s="36" t="str">
        <f ca="1">IF(PaymentSchedule[[#This Row],[PMT NO]]&lt;&gt;"",SUM(INDEX(PaymentSchedule[INTEREST],1,1):PaymentSchedule[[#This Row],[INTEREST]]),"")</f>
        <v/>
      </c>
    </row>
    <row r="139" spans="2:11">
      <c r="B139" s="24" t="str">
        <f>IF(LoanIsGood,IF(ROW()-ROW(PaymentSchedule[[#Headers],[PMT NO]])&gt;ScheduledNumberOfPayments,"",ROW()-ROW(PaymentSchedule[[#Headers],[PMT NO]])),"")</f>
        <v/>
      </c>
      <c r="C139" s="22" t="str">
        <f>IF(PaymentSchedule[[#This Row],[PMT NO]]&lt;&gt;"",EOMONTH(LoanStartDate,ROW(PaymentSchedule[[#This Row],[PMT NO]])-ROW(PaymentSchedule[[#Headers],[PMT NO]])-2)+DAY(LoanStartDate),"")</f>
        <v/>
      </c>
      <c r="D13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39" s="36" t="str">
        <f>IF(PaymentSchedule[[#This Row],[PMT NO]]&lt;&gt;"",ScheduledPayment,"")</f>
        <v/>
      </c>
      <c r="F13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3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39" s="36" t="str">
        <f>IF(PaymentSchedule[[#This Row],[PMT NO]]&lt;&gt;"",PaymentSchedule[[#This Row],[TOTAL PAYMENT]]-PaymentSchedule[[#This Row],[INTEREST]],"")</f>
        <v/>
      </c>
      <c r="I139" s="36" t="str">
        <f>IF(PaymentSchedule[[#This Row],[PMT NO]]&lt;&gt;"",PaymentSchedule[[#This Row],[BEGINNING BALANCE]]*(InterestRate/PaymentsPerYear),"")</f>
        <v/>
      </c>
      <c r="J13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39" s="36" t="str">
        <f ca="1">IF(PaymentSchedule[[#This Row],[PMT NO]]&lt;&gt;"",SUM(INDEX(PaymentSchedule[INTEREST],1,1):PaymentSchedule[[#This Row],[INTEREST]]),"")</f>
        <v/>
      </c>
    </row>
    <row r="140" spans="2:11">
      <c r="B140" s="24" t="str">
        <f>IF(LoanIsGood,IF(ROW()-ROW(PaymentSchedule[[#Headers],[PMT NO]])&gt;ScheduledNumberOfPayments,"",ROW()-ROW(PaymentSchedule[[#Headers],[PMT NO]])),"")</f>
        <v/>
      </c>
      <c r="C140" s="22" t="str">
        <f>IF(PaymentSchedule[[#This Row],[PMT NO]]&lt;&gt;"",EOMONTH(LoanStartDate,ROW(PaymentSchedule[[#This Row],[PMT NO]])-ROW(PaymentSchedule[[#Headers],[PMT NO]])-2)+DAY(LoanStartDate),"")</f>
        <v/>
      </c>
      <c r="D14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0" s="36" t="str">
        <f>IF(PaymentSchedule[[#This Row],[PMT NO]]&lt;&gt;"",ScheduledPayment,"")</f>
        <v/>
      </c>
      <c r="F14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0" s="36" t="str">
        <f>IF(PaymentSchedule[[#This Row],[PMT NO]]&lt;&gt;"",PaymentSchedule[[#This Row],[TOTAL PAYMENT]]-PaymentSchedule[[#This Row],[INTEREST]],"")</f>
        <v/>
      </c>
      <c r="I140" s="36" t="str">
        <f>IF(PaymentSchedule[[#This Row],[PMT NO]]&lt;&gt;"",PaymentSchedule[[#This Row],[BEGINNING BALANCE]]*(InterestRate/PaymentsPerYear),"")</f>
        <v/>
      </c>
      <c r="J14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0" s="36" t="str">
        <f ca="1">IF(PaymentSchedule[[#This Row],[PMT NO]]&lt;&gt;"",SUM(INDEX(PaymentSchedule[INTEREST],1,1):PaymentSchedule[[#This Row],[INTEREST]]),"")</f>
        <v/>
      </c>
    </row>
    <row r="141" spans="2:11">
      <c r="B141" s="24" t="str">
        <f>IF(LoanIsGood,IF(ROW()-ROW(PaymentSchedule[[#Headers],[PMT NO]])&gt;ScheduledNumberOfPayments,"",ROW()-ROW(PaymentSchedule[[#Headers],[PMT NO]])),"")</f>
        <v/>
      </c>
      <c r="C141" s="22" t="str">
        <f>IF(PaymentSchedule[[#This Row],[PMT NO]]&lt;&gt;"",EOMONTH(LoanStartDate,ROW(PaymentSchedule[[#This Row],[PMT NO]])-ROW(PaymentSchedule[[#Headers],[PMT NO]])-2)+DAY(LoanStartDate),"")</f>
        <v/>
      </c>
      <c r="D14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1" s="36" t="str">
        <f>IF(PaymentSchedule[[#This Row],[PMT NO]]&lt;&gt;"",ScheduledPayment,"")</f>
        <v/>
      </c>
      <c r="F14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1" s="36" t="str">
        <f>IF(PaymentSchedule[[#This Row],[PMT NO]]&lt;&gt;"",PaymentSchedule[[#This Row],[TOTAL PAYMENT]]-PaymentSchedule[[#This Row],[INTEREST]],"")</f>
        <v/>
      </c>
      <c r="I141" s="36" t="str">
        <f>IF(PaymentSchedule[[#This Row],[PMT NO]]&lt;&gt;"",PaymentSchedule[[#This Row],[BEGINNING BALANCE]]*(InterestRate/PaymentsPerYear),"")</f>
        <v/>
      </c>
      <c r="J14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1" s="36" t="str">
        <f ca="1">IF(PaymentSchedule[[#This Row],[PMT NO]]&lt;&gt;"",SUM(INDEX(PaymentSchedule[INTEREST],1,1):PaymentSchedule[[#This Row],[INTEREST]]),"")</f>
        <v/>
      </c>
    </row>
    <row r="142" spans="2:11">
      <c r="B142" s="24" t="str">
        <f>IF(LoanIsGood,IF(ROW()-ROW(PaymentSchedule[[#Headers],[PMT NO]])&gt;ScheduledNumberOfPayments,"",ROW()-ROW(PaymentSchedule[[#Headers],[PMT NO]])),"")</f>
        <v/>
      </c>
      <c r="C142" s="22" t="str">
        <f>IF(PaymentSchedule[[#This Row],[PMT NO]]&lt;&gt;"",EOMONTH(LoanStartDate,ROW(PaymentSchedule[[#This Row],[PMT NO]])-ROW(PaymentSchedule[[#Headers],[PMT NO]])-2)+DAY(LoanStartDate),"")</f>
        <v/>
      </c>
      <c r="D14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2" s="36" t="str">
        <f>IF(PaymentSchedule[[#This Row],[PMT NO]]&lt;&gt;"",ScheduledPayment,"")</f>
        <v/>
      </c>
      <c r="F14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2" s="36" t="str">
        <f>IF(PaymentSchedule[[#This Row],[PMT NO]]&lt;&gt;"",PaymentSchedule[[#This Row],[TOTAL PAYMENT]]-PaymentSchedule[[#This Row],[INTEREST]],"")</f>
        <v/>
      </c>
      <c r="I142" s="36" t="str">
        <f>IF(PaymentSchedule[[#This Row],[PMT NO]]&lt;&gt;"",PaymentSchedule[[#This Row],[BEGINNING BALANCE]]*(InterestRate/PaymentsPerYear),"")</f>
        <v/>
      </c>
      <c r="J14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2" s="36" t="str">
        <f ca="1">IF(PaymentSchedule[[#This Row],[PMT NO]]&lt;&gt;"",SUM(INDEX(PaymentSchedule[INTEREST],1,1):PaymentSchedule[[#This Row],[INTEREST]]),"")</f>
        <v/>
      </c>
    </row>
    <row r="143" spans="2:11">
      <c r="B143" s="24" t="str">
        <f>IF(LoanIsGood,IF(ROW()-ROW(PaymentSchedule[[#Headers],[PMT NO]])&gt;ScheduledNumberOfPayments,"",ROW()-ROW(PaymentSchedule[[#Headers],[PMT NO]])),"")</f>
        <v/>
      </c>
      <c r="C143" s="22" t="str">
        <f>IF(PaymentSchedule[[#This Row],[PMT NO]]&lt;&gt;"",EOMONTH(LoanStartDate,ROW(PaymentSchedule[[#This Row],[PMT NO]])-ROW(PaymentSchedule[[#Headers],[PMT NO]])-2)+DAY(LoanStartDate),"")</f>
        <v/>
      </c>
      <c r="D14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3" s="36" t="str">
        <f>IF(PaymentSchedule[[#This Row],[PMT NO]]&lt;&gt;"",ScheduledPayment,"")</f>
        <v/>
      </c>
      <c r="F14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3" s="36" t="str">
        <f>IF(PaymentSchedule[[#This Row],[PMT NO]]&lt;&gt;"",PaymentSchedule[[#This Row],[TOTAL PAYMENT]]-PaymentSchedule[[#This Row],[INTEREST]],"")</f>
        <v/>
      </c>
      <c r="I143" s="36" t="str">
        <f>IF(PaymentSchedule[[#This Row],[PMT NO]]&lt;&gt;"",PaymentSchedule[[#This Row],[BEGINNING BALANCE]]*(InterestRate/PaymentsPerYear),"")</f>
        <v/>
      </c>
      <c r="J14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3" s="36" t="str">
        <f ca="1">IF(PaymentSchedule[[#This Row],[PMT NO]]&lt;&gt;"",SUM(INDEX(PaymentSchedule[INTEREST],1,1):PaymentSchedule[[#This Row],[INTEREST]]),"")</f>
        <v/>
      </c>
    </row>
    <row r="144" spans="2:11">
      <c r="B144" s="24" t="str">
        <f>IF(LoanIsGood,IF(ROW()-ROW(PaymentSchedule[[#Headers],[PMT NO]])&gt;ScheduledNumberOfPayments,"",ROW()-ROW(PaymentSchedule[[#Headers],[PMT NO]])),"")</f>
        <v/>
      </c>
      <c r="C144" s="22" t="str">
        <f>IF(PaymentSchedule[[#This Row],[PMT NO]]&lt;&gt;"",EOMONTH(LoanStartDate,ROW(PaymentSchedule[[#This Row],[PMT NO]])-ROW(PaymentSchedule[[#Headers],[PMT NO]])-2)+DAY(LoanStartDate),"")</f>
        <v/>
      </c>
      <c r="D14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4" s="36" t="str">
        <f>IF(PaymentSchedule[[#This Row],[PMT NO]]&lt;&gt;"",ScheduledPayment,"")</f>
        <v/>
      </c>
      <c r="F14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4" s="36" t="str">
        <f>IF(PaymentSchedule[[#This Row],[PMT NO]]&lt;&gt;"",PaymentSchedule[[#This Row],[TOTAL PAYMENT]]-PaymentSchedule[[#This Row],[INTEREST]],"")</f>
        <v/>
      </c>
      <c r="I144" s="36" t="str">
        <f>IF(PaymentSchedule[[#This Row],[PMT NO]]&lt;&gt;"",PaymentSchedule[[#This Row],[BEGINNING BALANCE]]*(InterestRate/PaymentsPerYear),"")</f>
        <v/>
      </c>
      <c r="J14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4" s="36" t="str">
        <f ca="1">IF(PaymentSchedule[[#This Row],[PMT NO]]&lt;&gt;"",SUM(INDEX(PaymentSchedule[INTEREST],1,1):PaymentSchedule[[#This Row],[INTEREST]]),"")</f>
        <v/>
      </c>
    </row>
    <row r="145" spans="2:11">
      <c r="B145" s="24" t="str">
        <f>IF(LoanIsGood,IF(ROW()-ROW(PaymentSchedule[[#Headers],[PMT NO]])&gt;ScheduledNumberOfPayments,"",ROW()-ROW(PaymentSchedule[[#Headers],[PMT NO]])),"")</f>
        <v/>
      </c>
      <c r="C145" s="22" t="str">
        <f>IF(PaymentSchedule[[#This Row],[PMT NO]]&lt;&gt;"",EOMONTH(LoanStartDate,ROW(PaymentSchedule[[#This Row],[PMT NO]])-ROW(PaymentSchedule[[#Headers],[PMT NO]])-2)+DAY(LoanStartDate),"")</f>
        <v/>
      </c>
      <c r="D14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5" s="36" t="str">
        <f>IF(PaymentSchedule[[#This Row],[PMT NO]]&lt;&gt;"",ScheduledPayment,"")</f>
        <v/>
      </c>
      <c r="F14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5" s="36" t="str">
        <f>IF(PaymentSchedule[[#This Row],[PMT NO]]&lt;&gt;"",PaymentSchedule[[#This Row],[TOTAL PAYMENT]]-PaymentSchedule[[#This Row],[INTEREST]],"")</f>
        <v/>
      </c>
      <c r="I145" s="36" t="str">
        <f>IF(PaymentSchedule[[#This Row],[PMT NO]]&lt;&gt;"",PaymentSchedule[[#This Row],[BEGINNING BALANCE]]*(InterestRate/PaymentsPerYear),"")</f>
        <v/>
      </c>
      <c r="J14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5" s="36" t="str">
        <f ca="1">IF(PaymentSchedule[[#This Row],[PMT NO]]&lt;&gt;"",SUM(INDEX(PaymentSchedule[INTEREST],1,1):PaymentSchedule[[#This Row],[INTEREST]]),"")</f>
        <v/>
      </c>
    </row>
    <row r="146" spans="2:11">
      <c r="B146" s="24" t="str">
        <f>IF(LoanIsGood,IF(ROW()-ROW(PaymentSchedule[[#Headers],[PMT NO]])&gt;ScheduledNumberOfPayments,"",ROW()-ROW(PaymentSchedule[[#Headers],[PMT NO]])),"")</f>
        <v/>
      </c>
      <c r="C146" s="22" t="str">
        <f>IF(PaymentSchedule[[#This Row],[PMT NO]]&lt;&gt;"",EOMONTH(LoanStartDate,ROW(PaymentSchedule[[#This Row],[PMT NO]])-ROW(PaymentSchedule[[#Headers],[PMT NO]])-2)+DAY(LoanStartDate),"")</f>
        <v/>
      </c>
      <c r="D14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6" s="36" t="str">
        <f>IF(PaymentSchedule[[#This Row],[PMT NO]]&lt;&gt;"",ScheduledPayment,"")</f>
        <v/>
      </c>
      <c r="F14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6" s="36" t="str">
        <f>IF(PaymentSchedule[[#This Row],[PMT NO]]&lt;&gt;"",PaymentSchedule[[#This Row],[TOTAL PAYMENT]]-PaymentSchedule[[#This Row],[INTEREST]],"")</f>
        <v/>
      </c>
      <c r="I146" s="36" t="str">
        <f>IF(PaymentSchedule[[#This Row],[PMT NO]]&lt;&gt;"",PaymentSchedule[[#This Row],[BEGINNING BALANCE]]*(InterestRate/PaymentsPerYear),"")</f>
        <v/>
      </c>
      <c r="J14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6" s="36" t="str">
        <f ca="1">IF(PaymentSchedule[[#This Row],[PMT NO]]&lt;&gt;"",SUM(INDEX(PaymentSchedule[INTEREST],1,1):PaymentSchedule[[#This Row],[INTEREST]]),"")</f>
        <v/>
      </c>
    </row>
    <row r="147" spans="2:11">
      <c r="B147" s="24" t="str">
        <f>IF(LoanIsGood,IF(ROW()-ROW(PaymentSchedule[[#Headers],[PMT NO]])&gt;ScheduledNumberOfPayments,"",ROW()-ROW(PaymentSchedule[[#Headers],[PMT NO]])),"")</f>
        <v/>
      </c>
      <c r="C147" s="22" t="str">
        <f>IF(PaymentSchedule[[#This Row],[PMT NO]]&lt;&gt;"",EOMONTH(LoanStartDate,ROW(PaymentSchedule[[#This Row],[PMT NO]])-ROW(PaymentSchedule[[#Headers],[PMT NO]])-2)+DAY(LoanStartDate),"")</f>
        <v/>
      </c>
      <c r="D14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7" s="36" t="str">
        <f>IF(PaymentSchedule[[#This Row],[PMT NO]]&lt;&gt;"",ScheduledPayment,"")</f>
        <v/>
      </c>
      <c r="F14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7" s="36" t="str">
        <f>IF(PaymentSchedule[[#This Row],[PMT NO]]&lt;&gt;"",PaymentSchedule[[#This Row],[TOTAL PAYMENT]]-PaymentSchedule[[#This Row],[INTEREST]],"")</f>
        <v/>
      </c>
      <c r="I147" s="36" t="str">
        <f>IF(PaymentSchedule[[#This Row],[PMT NO]]&lt;&gt;"",PaymentSchedule[[#This Row],[BEGINNING BALANCE]]*(InterestRate/PaymentsPerYear),"")</f>
        <v/>
      </c>
      <c r="J14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7" s="36" t="str">
        <f ca="1">IF(PaymentSchedule[[#This Row],[PMT NO]]&lt;&gt;"",SUM(INDEX(PaymentSchedule[INTEREST],1,1):PaymentSchedule[[#This Row],[INTEREST]]),"")</f>
        <v/>
      </c>
    </row>
    <row r="148" spans="2:11">
      <c r="B148" s="24" t="str">
        <f>IF(LoanIsGood,IF(ROW()-ROW(PaymentSchedule[[#Headers],[PMT NO]])&gt;ScheduledNumberOfPayments,"",ROW()-ROW(PaymentSchedule[[#Headers],[PMT NO]])),"")</f>
        <v/>
      </c>
      <c r="C148" s="22" t="str">
        <f>IF(PaymentSchedule[[#This Row],[PMT NO]]&lt;&gt;"",EOMONTH(LoanStartDate,ROW(PaymentSchedule[[#This Row],[PMT NO]])-ROW(PaymentSchedule[[#Headers],[PMT NO]])-2)+DAY(LoanStartDate),"")</f>
        <v/>
      </c>
      <c r="D14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8" s="36" t="str">
        <f>IF(PaymentSchedule[[#This Row],[PMT NO]]&lt;&gt;"",ScheduledPayment,"")</f>
        <v/>
      </c>
      <c r="F14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8" s="36" t="str">
        <f>IF(PaymentSchedule[[#This Row],[PMT NO]]&lt;&gt;"",PaymentSchedule[[#This Row],[TOTAL PAYMENT]]-PaymentSchedule[[#This Row],[INTEREST]],"")</f>
        <v/>
      </c>
      <c r="I148" s="36" t="str">
        <f>IF(PaymentSchedule[[#This Row],[PMT NO]]&lt;&gt;"",PaymentSchedule[[#This Row],[BEGINNING BALANCE]]*(InterestRate/PaymentsPerYear),"")</f>
        <v/>
      </c>
      <c r="J14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8" s="36" t="str">
        <f ca="1">IF(PaymentSchedule[[#This Row],[PMT NO]]&lt;&gt;"",SUM(INDEX(PaymentSchedule[INTEREST],1,1):PaymentSchedule[[#This Row],[INTEREST]]),"")</f>
        <v/>
      </c>
    </row>
    <row r="149" spans="2:11">
      <c r="B149" s="24" t="str">
        <f>IF(LoanIsGood,IF(ROW()-ROW(PaymentSchedule[[#Headers],[PMT NO]])&gt;ScheduledNumberOfPayments,"",ROW()-ROW(PaymentSchedule[[#Headers],[PMT NO]])),"")</f>
        <v/>
      </c>
      <c r="C149" s="22" t="str">
        <f>IF(PaymentSchedule[[#This Row],[PMT NO]]&lt;&gt;"",EOMONTH(LoanStartDate,ROW(PaymentSchedule[[#This Row],[PMT NO]])-ROW(PaymentSchedule[[#Headers],[PMT NO]])-2)+DAY(LoanStartDate),"")</f>
        <v/>
      </c>
      <c r="D14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49" s="36" t="str">
        <f>IF(PaymentSchedule[[#This Row],[PMT NO]]&lt;&gt;"",ScheduledPayment,"")</f>
        <v/>
      </c>
      <c r="F14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4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49" s="36" t="str">
        <f>IF(PaymentSchedule[[#This Row],[PMT NO]]&lt;&gt;"",PaymentSchedule[[#This Row],[TOTAL PAYMENT]]-PaymentSchedule[[#This Row],[INTEREST]],"")</f>
        <v/>
      </c>
      <c r="I149" s="36" t="str">
        <f>IF(PaymentSchedule[[#This Row],[PMT NO]]&lt;&gt;"",PaymentSchedule[[#This Row],[BEGINNING BALANCE]]*(InterestRate/PaymentsPerYear),"")</f>
        <v/>
      </c>
      <c r="J14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49" s="36" t="str">
        <f ca="1">IF(PaymentSchedule[[#This Row],[PMT NO]]&lt;&gt;"",SUM(INDEX(PaymentSchedule[INTEREST],1,1):PaymentSchedule[[#This Row],[INTEREST]]),"")</f>
        <v/>
      </c>
    </row>
    <row r="150" spans="2:11">
      <c r="B150" s="24" t="str">
        <f>IF(LoanIsGood,IF(ROW()-ROW(PaymentSchedule[[#Headers],[PMT NO]])&gt;ScheduledNumberOfPayments,"",ROW()-ROW(PaymentSchedule[[#Headers],[PMT NO]])),"")</f>
        <v/>
      </c>
      <c r="C150" s="22" t="str">
        <f>IF(PaymentSchedule[[#This Row],[PMT NO]]&lt;&gt;"",EOMONTH(LoanStartDate,ROW(PaymentSchedule[[#This Row],[PMT NO]])-ROW(PaymentSchedule[[#Headers],[PMT NO]])-2)+DAY(LoanStartDate),"")</f>
        <v/>
      </c>
      <c r="D15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0" s="36" t="str">
        <f>IF(PaymentSchedule[[#This Row],[PMT NO]]&lt;&gt;"",ScheduledPayment,"")</f>
        <v/>
      </c>
      <c r="F15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0" s="36" t="str">
        <f>IF(PaymentSchedule[[#This Row],[PMT NO]]&lt;&gt;"",PaymentSchedule[[#This Row],[TOTAL PAYMENT]]-PaymentSchedule[[#This Row],[INTEREST]],"")</f>
        <v/>
      </c>
      <c r="I150" s="36" t="str">
        <f>IF(PaymentSchedule[[#This Row],[PMT NO]]&lt;&gt;"",PaymentSchedule[[#This Row],[BEGINNING BALANCE]]*(InterestRate/PaymentsPerYear),"")</f>
        <v/>
      </c>
      <c r="J15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0" s="36" t="str">
        <f ca="1">IF(PaymentSchedule[[#This Row],[PMT NO]]&lt;&gt;"",SUM(INDEX(PaymentSchedule[INTEREST],1,1):PaymentSchedule[[#This Row],[INTEREST]]),"")</f>
        <v/>
      </c>
    </row>
    <row r="151" spans="2:11">
      <c r="B151" s="24" t="str">
        <f>IF(LoanIsGood,IF(ROW()-ROW(PaymentSchedule[[#Headers],[PMT NO]])&gt;ScheduledNumberOfPayments,"",ROW()-ROW(PaymentSchedule[[#Headers],[PMT NO]])),"")</f>
        <v/>
      </c>
      <c r="C151" s="22" t="str">
        <f>IF(PaymentSchedule[[#This Row],[PMT NO]]&lt;&gt;"",EOMONTH(LoanStartDate,ROW(PaymentSchedule[[#This Row],[PMT NO]])-ROW(PaymentSchedule[[#Headers],[PMT NO]])-2)+DAY(LoanStartDate),"")</f>
        <v/>
      </c>
      <c r="D15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1" s="36" t="str">
        <f>IF(PaymentSchedule[[#This Row],[PMT NO]]&lt;&gt;"",ScheduledPayment,"")</f>
        <v/>
      </c>
      <c r="F15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1" s="36" t="str">
        <f>IF(PaymentSchedule[[#This Row],[PMT NO]]&lt;&gt;"",PaymentSchedule[[#This Row],[TOTAL PAYMENT]]-PaymentSchedule[[#This Row],[INTEREST]],"")</f>
        <v/>
      </c>
      <c r="I151" s="36" t="str">
        <f>IF(PaymentSchedule[[#This Row],[PMT NO]]&lt;&gt;"",PaymentSchedule[[#This Row],[BEGINNING BALANCE]]*(InterestRate/PaymentsPerYear),"")</f>
        <v/>
      </c>
      <c r="J15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1" s="36" t="str">
        <f ca="1">IF(PaymentSchedule[[#This Row],[PMT NO]]&lt;&gt;"",SUM(INDEX(PaymentSchedule[INTEREST],1,1):PaymentSchedule[[#This Row],[INTEREST]]),"")</f>
        <v/>
      </c>
    </row>
    <row r="152" spans="2:11">
      <c r="B152" s="24" t="str">
        <f>IF(LoanIsGood,IF(ROW()-ROW(PaymentSchedule[[#Headers],[PMT NO]])&gt;ScheduledNumberOfPayments,"",ROW()-ROW(PaymentSchedule[[#Headers],[PMT NO]])),"")</f>
        <v/>
      </c>
      <c r="C152" s="22" t="str">
        <f>IF(PaymentSchedule[[#This Row],[PMT NO]]&lt;&gt;"",EOMONTH(LoanStartDate,ROW(PaymentSchedule[[#This Row],[PMT NO]])-ROW(PaymentSchedule[[#Headers],[PMT NO]])-2)+DAY(LoanStartDate),"")</f>
        <v/>
      </c>
      <c r="D15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2" s="36" t="str">
        <f>IF(PaymentSchedule[[#This Row],[PMT NO]]&lt;&gt;"",ScheduledPayment,"")</f>
        <v/>
      </c>
      <c r="F15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2" s="36" t="str">
        <f>IF(PaymentSchedule[[#This Row],[PMT NO]]&lt;&gt;"",PaymentSchedule[[#This Row],[TOTAL PAYMENT]]-PaymentSchedule[[#This Row],[INTEREST]],"")</f>
        <v/>
      </c>
      <c r="I152" s="36" t="str">
        <f>IF(PaymentSchedule[[#This Row],[PMT NO]]&lt;&gt;"",PaymentSchedule[[#This Row],[BEGINNING BALANCE]]*(InterestRate/PaymentsPerYear),"")</f>
        <v/>
      </c>
      <c r="J15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2" s="36" t="str">
        <f ca="1">IF(PaymentSchedule[[#This Row],[PMT NO]]&lt;&gt;"",SUM(INDEX(PaymentSchedule[INTEREST],1,1):PaymentSchedule[[#This Row],[INTEREST]]),"")</f>
        <v/>
      </c>
    </row>
    <row r="153" spans="2:11">
      <c r="B153" s="24" t="str">
        <f>IF(LoanIsGood,IF(ROW()-ROW(PaymentSchedule[[#Headers],[PMT NO]])&gt;ScheduledNumberOfPayments,"",ROW()-ROW(PaymentSchedule[[#Headers],[PMT NO]])),"")</f>
        <v/>
      </c>
      <c r="C153" s="22" t="str">
        <f>IF(PaymentSchedule[[#This Row],[PMT NO]]&lt;&gt;"",EOMONTH(LoanStartDate,ROW(PaymentSchedule[[#This Row],[PMT NO]])-ROW(PaymentSchedule[[#Headers],[PMT NO]])-2)+DAY(LoanStartDate),"")</f>
        <v/>
      </c>
      <c r="D15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3" s="36" t="str">
        <f>IF(PaymentSchedule[[#This Row],[PMT NO]]&lt;&gt;"",ScheduledPayment,"")</f>
        <v/>
      </c>
      <c r="F15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3" s="36" t="str">
        <f>IF(PaymentSchedule[[#This Row],[PMT NO]]&lt;&gt;"",PaymentSchedule[[#This Row],[TOTAL PAYMENT]]-PaymentSchedule[[#This Row],[INTEREST]],"")</f>
        <v/>
      </c>
      <c r="I153" s="36" t="str">
        <f>IF(PaymentSchedule[[#This Row],[PMT NO]]&lt;&gt;"",PaymentSchedule[[#This Row],[BEGINNING BALANCE]]*(InterestRate/PaymentsPerYear),"")</f>
        <v/>
      </c>
      <c r="J15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3" s="36" t="str">
        <f ca="1">IF(PaymentSchedule[[#This Row],[PMT NO]]&lt;&gt;"",SUM(INDEX(PaymentSchedule[INTEREST],1,1):PaymentSchedule[[#This Row],[INTEREST]]),"")</f>
        <v/>
      </c>
    </row>
    <row r="154" spans="2:11">
      <c r="B154" s="24" t="str">
        <f>IF(LoanIsGood,IF(ROW()-ROW(PaymentSchedule[[#Headers],[PMT NO]])&gt;ScheduledNumberOfPayments,"",ROW()-ROW(PaymentSchedule[[#Headers],[PMT NO]])),"")</f>
        <v/>
      </c>
      <c r="C154" s="22" t="str">
        <f>IF(PaymentSchedule[[#This Row],[PMT NO]]&lt;&gt;"",EOMONTH(LoanStartDate,ROW(PaymentSchedule[[#This Row],[PMT NO]])-ROW(PaymentSchedule[[#Headers],[PMT NO]])-2)+DAY(LoanStartDate),"")</f>
        <v/>
      </c>
      <c r="D15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4" s="36" t="str">
        <f>IF(PaymentSchedule[[#This Row],[PMT NO]]&lt;&gt;"",ScheduledPayment,"")</f>
        <v/>
      </c>
      <c r="F15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4" s="36" t="str">
        <f>IF(PaymentSchedule[[#This Row],[PMT NO]]&lt;&gt;"",PaymentSchedule[[#This Row],[TOTAL PAYMENT]]-PaymentSchedule[[#This Row],[INTEREST]],"")</f>
        <v/>
      </c>
      <c r="I154" s="36" t="str">
        <f>IF(PaymentSchedule[[#This Row],[PMT NO]]&lt;&gt;"",PaymentSchedule[[#This Row],[BEGINNING BALANCE]]*(InterestRate/PaymentsPerYear),"")</f>
        <v/>
      </c>
      <c r="J15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4" s="36" t="str">
        <f ca="1">IF(PaymentSchedule[[#This Row],[PMT NO]]&lt;&gt;"",SUM(INDEX(PaymentSchedule[INTEREST],1,1):PaymentSchedule[[#This Row],[INTEREST]]),"")</f>
        <v/>
      </c>
    </row>
    <row r="155" spans="2:11">
      <c r="B155" s="24" t="str">
        <f>IF(LoanIsGood,IF(ROW()-ROW(PaymentSchedule[[#Headers],[PMT NO]])&gt;ScheduledNumberOfPayments,"",ROW()-ROW(PaymentSchedule[[#Headers],[PMT NO]])),"")</f>
        <v/>
      </c>
      <c r="C155" s="22" t="str">
        <f>IF(PaymentSchedule[[#This Row],[PMT NO]]&lt;&gt;"",EOMONTH(LoanStartDate,ROW(PaymentSchedule[[#This Row],[PMT NO]])-ROW(PaymentSchedule[[#Headers],[PMT NO]])-2)+DAY(LoanStartDate),"")</f>
        <v/>
      </c>
      <c r="D15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5" s="36" t="str">
        <f>IF(PaymentSchedule[[#This Row],[PMT NO]]&lt;&gt;"",ScheduledPayment,"")</f>
        <v/>
      </c>
      <c r="F15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5" s="36" t="str">
        <f>IF(PaymentSchedule[[#This Row],[PMT NO]]&lt;&gt;"",PaymentSchedule[[#This Row],[TOTAL PAYMENT]]-PaymentSchedule[[#This Row],[INTEREST]],"")</f>
        <v/>
      </c>
      <c r="I155" s="36" t="str">
        <f>IF(PaymentSchedule[[#This Row],[PMT NO]]&lt;&gt;"",PaymentSchedule[[#This Row],[BEGINNING BALANCE]]*(InterestRate/PaymentsPerYear),"")</f>
        <v/>
      </c>
      <c r="J15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5" s="36" t="str">
        <f ca="1">IF(PaymentSchedule[[#This Row],[PMT NO]]&lt;&gt;"",SUM(INDEX(PaymentSchedule[INTEREST],1,1):PaymentSchedule[[#This Row],[INTEREST]]),"")</f>
        <v/>
      </c>
    </row>
    <row r="156" spans="2:11">
      <c r="B156" s="24" t="str">
        <f>IF(LoanIsGood,IF(ROW()-ROW(PaymentSchedule[[#Headers],[PMT NO]])&gt;ScheduledNumberOfPayments,"",ROW()-ROW(PaymentSchedule[[#Headers],[PMT NO]])),"")</f>
        <v/>
      </c>
      <c r="C156" s="22" t="str">
        <f>IF(PaymentSchedule[[#This Row],[PMT NO]]&lt;&gt;"",EOMONTH(LoanStartDate,ROW(PaymentSchedule[[#This Row],[PMT NO]])-ROW(PaymentSchedule[[#Headers],[PMT NO]])-2)+DAY(LoanStartDate),"")</f>
        <v/>
      </c>
      <c r="D15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6" s="36" t="str">
        <f>IF(PaymentSchedule[[#This Row],[PMT NO]]&lt;&gt;"",ScheduledPayment,"")</f>
        <v/>
      </c>
      <c r="F15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6" s="36" t="str">
        <f>IF(PaymentSchedule[[#This Row],[PMT NO]]&lt;&gt;"",PaymentSchedule[[#This Row],[TOTAL PAYMENT]]-PaymentSchedule[[#This Row],[INTEREST]],"")</f>
        <v/>
      </c>
      <c r="I156" s="36" t="str">
        <f>IF(PaymentSchedule[[#This Row],[PMT NO]]&lt;&gt;"",PaymentSchedule[[#This Row],[BEGINNING BALANCE]]*(InterestRate/PaymentsPerYear),"")</f>
        <v/>
      </c>
      <c r="J15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6" s="36" t="str">
        <f ca="1">IF(PaymentSchedule[[#This Row],[PMT NO]]&lt;&gt;"",SUM(INDEX(PaymentSchedule[INTEREST],1,1):PaymentSchedule[[#This Row],[INTEREST]]),"")</f>
        <v/>
      </c>
    </row>
    <row r="157" spans="2:11">
      <c r="B157" s="24" t="str">
        <f>IF(LoanIsGood,IF(ROW()-ROW(PaymentSchedule[[#Headers],[PMT NO]])&gt;ScheduledNumberOfPayments,"",ROW()-ROW(PaymentSchedule[[#Headers],[PMT NO]])),"")</f>
        <v/>
      </c>
      <c r="C157" s="22" t="str">
        <f>IF(PaymentSchedule[[#This Row],[PMT NO]]&lt;&gt;"",EOMONTH(LoanStartDate,ROW(PaymentSchedule[[#This Row],[PMT NO]])-ROW(PaymentSchedule[[#Headers],[PMT NO]])-2)+DAY(LoanStartDate),"")</f>
        <v/>
      </c>
      <c r="D15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7" s="36" t="str">
        <f>IF(PaymentSchedule[[#This Row],[PMT NO]]&lt;&gt;"",ScheduledPayment,"")</f>
        <v/>
      </c>
      <c r="F15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7" s="36" t="str">
        <f>IF(PaymentSchedule[[#This Row],[PMT NO]]&lt;&gt;"",PaymentSchedule[[#This Row],[TOTAL PAYMENT]]-PaymentSchedule[[#This Row],[INTEREST]],"")</f>
        <v/>
      </c>
      <c r="I157" s="36" t="str">
        <f>IF(PaymentSchedule[[#This Row],[PMT NO]]&lt;&gt;"",PaymentSchedule[[#This Row],[BEGINNING BALANCE]]*(InterestRate/PaymentsPerYear),"")</f>
        <v/>
      </c>
      <c r="J15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7" s="36" t="str">
        <f ca="1">IF(PaymentSchedule[[#This Row],[PMT NO]]&lt;&gt;"",SUM(INDEX(PaymentSchedule[INTEREST],1,1):PaymentSchedule[[#This Row],[INTEREST]]),"")</f>
        <v/>
      </c>
    </row>
    <row r="158" spans="2:11">
      <c r="B158" s="24" t="str">
        <f>IF(LoanIsGood,IF(ROW()-ROW(PaymentSchedule[[#Headers],[PMT NO]])&gt;ScheduledNumberOfPayments,"",ROW()-ROW(PaymentSchedule[[#Headers],[PMT NO]])),"")</f>
        <v/>
      </c>
      <c r="C158" s="22" t="str">
        <f>IF(PaymentSchedule[[#This Row],[PMT NO]]&lt;&gt;"",EOMONTH(LoanStartDate,ROW(PaymentSchedule[[#This Row],[PMT NO]])-ROW(PaymentSchedule[[#Headers],[PMT NO]])-2)+DAY(LoanStartDate),"")</f>
        <v/>
      </c>
      <c r="D15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8" s="36" t="str">
        <f>IF(PaymentSchedule[[#This Row],[PMT NO]]&lt;&gt;"",ScheduledPayment,"")</f>
        <v/>
      </c>
      <c r="F15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8" s="36" t="str">
        <f>IF(PaymentSchedule[[#This Row],[PMT NO]]&lt;&gt;"",PaymentSchedule[[#This Row],[TOTAL PAYMENT]]-PaymentSchedule[[#This Row],[INTEREST]],"")</f>
        <v/>
      </c>
      <c r="I158" s="36" t="str">
        <f>IF(PaymentSchedule[[#This Row],[PMT NO]]&lt;&gt;"",PaymentSchedule[[#This Row],[BEGINNING BALANCE]]*(InterestRate/PaymentsPerYear),"")</f>
        <v/>
      </c>
      <c r="J15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8" s="36" t="str">
        <f ca="1">IF(PaymentSchedule[[#This Row],[PMT NO]]&lt;&gt;"",SUM(INDEX(PaymentSchedule[INTEREST],1,1):PaymentSchedule[[#This Row],[INTEREST]]),"")</f>
        <v/>
      </c>
    </row>
    <row r="159" spans="2:11">
      <c r="B159" s="24" t="str">
        <f>IF(LoanIsGood,IF(ROW()-ROW(PaymentSchedule[[#Headers],[PMT NO]])&gt;ScheduledNumberOfPayments,"",ROW()-ROW(PaymentSchedule[[#Headers],[PMT NO]])),"")</f>
        <v/>
      </c>
      <c r="C159" s="22" t="str">
        <f>IF(PaymentSchedule[[#This Row],[PMT NO]]&lt;&gt;"",EOMONTH(LoanStartDate,ROW(PaymentSchedule[[#This Row],[PMT NO]])-ROW(PaymentSchedule[[#Headers],[PMT NO]])-2)+DAY(LoanStartDate),"")</f>
        <v/>
      </c>
      <c r="D15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59" s="36" t="str">
        <f>IF(PaymentSchedule[[#This Row],[PMT NO]]&lt;&gt;"",ScheduledPayment,"")</f>
        <v/>
      </c>
      <c r="F15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5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59" s="36" t="str">
        <f>IF(PaymentSchedule[[#This Row],[PMT NO]]&lt;&gt;"",PaymentSchedule[[#This Row],[TOTAL PAYMENT]]-PaymentSchedule[[#This Row],[INTEREST]],"")</f>
        <v/>
      </c>
      <c r="I159" s="36" t="str">
        <f>IF(PaymentSchedule[[#This Row],[PMT NO]]&lt;&gt;"",PaymentSchedule[[#This Row],[BEGINNING BALANCE]]*(InterestRate/PaymentsPerYear),"")</f>
        <v/>
      </c>
      <c r="J15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59" s="36" t="str">
        <f ca="1">IF(PaymentSchedule[[#This Row],[PMT NO]]&lt;&gt;"",SUM(INDEX(PaymentSchedule[INTEREST],1,1):PaymentSchedule[[#This Row],[INTEREST]]),"")</f>
        <v/>
      </c>
    </row>
    <row r="160" spans="2:11">
      <c r="B160" s="24" t="str">
        <f>IF(LoanIsGood,IF(ROW()-ROW(PaymentSchedule[[#Headers],[PMT NO]])&gt;ScheduledNumberOfPayments,"",ROW()-ROW(PaymentSchedule[[#Headers],[PMT NO]])),"")</f>
        <v/>
      </c>
      <c r="C160" s="22" t="str">
        <f>IF(PaymentSchedule[[#This Row],[PMT NO]]&lt;&gt;"",EOMONTH(LoanStartDate,ROW(PaymentSchedule[[#This Row],[PMT NO]])-ROW(PaymentSchedule[[#Headers],[PMT NO]])-2)+DAY(LoanStartDate),"")</f>
        <v/>
      </c>
      <c r="D16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0" s="36" t="str">
        <f>IF(PaymentSchedule[[#This Row],[PMT NO]]&lt;&gt;"",ScheduledPayment,"")</f>
        <v/>
      </c>
      <c r="F16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0" s="36" t="str">
        <f>IF(PaymentSchedule[[#This Row],[PMT NO]]&lt;&gt;"",PaymentSchedule[[#This Row],[TOTAL PAYMENT]]-PaymentSchedule[[#This Row],[INTEREST]],"")</f>
        <v/>
      </c>
      <c r="I160" s="36" t="str">
        <f>IF(PaymentSchedule[[#This Row],[PMT NO]]&lt;&gt;"",PaymentSchedule[[#This Row],[BEGINNING BALANCE]]*(InterestRate/PaymentsPerYear),"")</f>
        <v/>
      </c>
      <c r="J16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0" s="36" t="str">
        <f ca="1">IF(PaymentSchedule[[#This Row],[PMT NO]]&lt;&gt;"",SUM(INDEX(PaymentSchedule[INTEREST],1,1):PaymentSchedule[[#This Row],[INTEREST]]),"")</f>
        <v/>
      </c>
    </row>
    <row r="161" spans="2:11">
      <c r="B161" s="24" t="str">
        <f>IF(LoanIsGood,IF(ROW()-ROW(PaymentSchedule[[#Headers],[PMT NO]])&gt;ScheduledNumberOfPayments,"",ROW()-ROW(PaymentSchedule[[#Headers],[PMT NO]])),"")</f>
        <v/>
      </c>
      <c r="C161" s="22" t="str">
        <f>IF(PaymentSchedule[[#This Row],[PMT NO]]&lt;&gt;"",EOMONTH(LoanStartDate,ROW(PaymentSchedule[[#This Row],[PMT NO]])-ROW(PaymentSchedule[[#Headers],[PMT NO]])-2)+DAY(LoanStartDate),"")</f>
        <v/>
      </c>
      <c r="D16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1" s="36" t="str">
        <f>IF(PaymentSchedule[[#This Row],[PMT NO]]&lt;&gt;"",ScheduledPayment,"")</f>
        <v/>
      </c>
      <c r="F16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1" s="36" t="str">
        <f>IF(PaymentSchedule[[#This Row],[PMT NO]]&lt;&gt;"",PaymentSchedule[[#This Row],[TOTAL PAYMENT]]-PaymentSchedule[[#This Row],[INTEREST]],"")</f>
        <v/>
      </c>
      <c r="I161" s="36" t="str">
        <f>IF(PaymentSchedule[[#This Row],[PMT NO]]&lt;&gt;"",PaymentSchedule[[#This Row],[BEGINNING BALANCE]]*(InterestRate/PaymentsPerYear),"")</f>
        <v/>
      </c>
      <c r="J16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1" s="36" t="str">
        <f ca="1">IF(PaymentSchedule[[#This Row],[PMT NO]]&lt;&gt;"",SUM(INDEX(PaymentSchedule[INTEREST],1,1):PaymentSchedule[[#This Row],[INTEREST]]),"")</f>
        <v/>
      </c>
    </row>
    <row r="162" spans="2:11">
      <c r="B162" s="24" t="str">
        <f>IF(LoanIsGood,IF(ROW()-ROW(PaymentSchedule[[#Headers],[PMT NO]])&gt;ScheduledNumberOfPayments,"",ROW()-ROW(PaymentSchedule[[#Headers],[PMT NO]])),"")</f>
        <v/>
      </c>
      <c r="C162" s="22" t="str">
        <f>IF(PaymentSchedule[[#This Row],[PMT NO]]&lt;&gt;"",EOMONTH(LoanStartDate,ROW(PaymentSchedule[[#This Row],[PMT NO]])-ROW(PaymentSchedule[[#Headers],[PMT NO]])-2)+DAY(LoanStartDate),"")</f>
        <v/>
      </c>
      <c r="D16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2" s="36" t="str">
        <f>IF(PaymentSchedule[[#This Row],[PMT NO]]&lt;&gt;"",ScheduledPayment,"")</f>
        <v/>
      </c>
      <c r="F16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2" s="36" t="str">
        <f>IF(PaymentSchedule[[#This Row],[PMT NO]]&lt;&gt;"",PaymentSchedule[[#This Row],[TOTAL PAYMENT]]-PaymentSchedule[[#This Row],[INTEREST]],"")</f>
        <v/>
      </c>
      <c r="I162" s="36" t="str">
        <f>IF(PaymentSchedule[[#This Row],[PMT NO]]&lt;&gt;"",PaymentSchedule[[#This Row],[BEGINNING BALANCE]]*(InterestRate/PaymentsPerYear),"")</f>
        <v/>
      </c>
      <c r="J16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2" s="36" t="str">
        <f ca="1">IF(PaymentSchedule[[#This Row],[PMT NO]]&lt;&gt;"",SUM(INDEX(PaymentSchedule[INTEREST],1,1):PaymentSchedule[[#This Row],[INTEREST]]),"")</f>
        <v/>
      </c>
    </row>
    <row r="163" spans="2:11">
      <c r="B163" s="24" t="str">
        <f>IF(LoanIsGood,IF(ROW()-ROW(PaymentSchedule[[#Headers],[PMT NO]])&gt;ScheduledNumberOfPayments,"",ROW()-ROW(PaymentSchedule[[#Headers],[PMT NO]])),"")</f>
        <v/>
      </c>
      <c r="C163" s="22" t="str">
        <f>IF(PaymentSchedule[[#This Row],[PMT NO]]&lt;&gt;"",EOMONTH(LoanStartDate,ROW(PaymentSchedule[[#This Row],[PMT NO]])-ROW(PaymentSchedule[[#Headers],[PMT NO]])-2)+DAY(LoanStartDate),"")</f>
        <v/>
      </c>
      <c r="D16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3" s="36" t="str">
        <f>IF(PaymentSchedule[[#This Row],[PMT NO]]&lt;&gt;"",ScheduledPayment,"")</f>
        <v/>
      </c>
      <c r="F16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3" s="36" t="str">
        <f>IF(PaymentSchedule[[#This Row],[PMT NO]]&lt;&gt;"",PaymentSchedule[[#This Row],[TOTAL PAYMENT]]-PaymentSchedule[[#This Row],[INTEREST]],"")</f>
        <v/>
      </c>
      <c r="I163" s="36" t="str">
        <f>IF(PaymentSchedule[[#This Row],[PMT NO]]&lt;&gt;"",PaymentSchedule[[#This Row],[BEGINNING BALANCE]]*(InterestRate/PaymentsPerYear),"")</f>
        <v/>
      </c>
      <c r="J16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3" s="36" t="str">
        <f ca="1">IF(PaymentSchedule[[#This Row],[PMT NO]]&lt;&gt;"",SUM(INDEX(PaymentSchedule[INTEREST],1,1):PaymentSchedule[[#This Row],[INTEREST]]),"")</f>
        <v/>
      </c>
    </row>
    <row r="164" spans="2:11">
      <c r="B164" s="24" t="str">
        <f>IF(LoanIsGood,IF(ROW()-ROW(PaymentSchedule[[#Headers],[PMT NO]])&gt;ScheduledNumberOfPayments,"",ROW()-ROW(PaymentSchedule[[#Headers],[PMT NO]])),"")</f>
        <v/>
      </c>
      <c r="C164" s="22" t="str">
        <f>IF(PaymentSchedule[[#This Row],[PMT NO]]&lt;&gt;"",EOMONTH(LoanStartDate,ROW(PaymentSchedule[[#This Row],[PMT NO]])-ROW(PaymentSchedule[[#Headers],[PMT NO]])-2)+DAY(LoanStartDate),"")</f>
        <v/>
      </c>
      <c r="D16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4" s="36" t="str">
        <f>IF(PaymentSchedule[[#This Row],[PMT NO]]&lt;&gt;"",ScheduledPayment,"")</f>
        <v/>
      </c>
      <c r="F16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4" s="36" t="str">
        <f>IF(PaymentSchedule[[#This Row],[PMT NO]]&lt;&gt;"",PaymentSchedule[[#This Row],[TOTAL PAYMENT]]-PaymentSchedule[[#This Row],[INTEREST]],"")</f>
        <v/>
      </c>
      <c r="I164" s="36" t="str">
        <f>IF(PaymentSchedule[[#This Row],[PMT NO]]&lt;&gt;"",PaymentSchedule[[#This Row],[BEGINNING BALANCE]]*(InterestRate/PaymentsPerYear),"")</f>
        <v/>
      </c>
      <c r="J16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4" s="36" t="str">
        <f ca="1">IF(PaymentSchedule[[#This Row],[PMT NO]]&lt;&gt;"",SUM(INDEX(PaymentSchedule[INTEREST],1,1):PaymentSchedule[[#This Row],[INTEREST]]),"")</f>
        <v/>
      </c>
    </row>
    <row r="165" spans="2:11">
      <c r="B165" s="24" t="str">
        <f>IF(LoanIsGood,IF(ROW()-ROW(PaymentSchedule[[#Headers],[PMT NO]])&gt;ScheduledNumberOfPayments,"",ROW()-ROW(PaymentSchedule[[#Headers],[PMT NO]])),"")</f>
        <v/>
      </c>
      <c r="C165" s="22" t="str">
        <f>IF(PaymentSchedule[[#This Row],[PMT NO]]&lt;&gt;"",EOMONTH(LoanStartDate,ROW(PaymentSchedule[[#This Row],[PMT NO]])-ROW(PaymentSchedule[[#Headers],[PMT NO]])-2)+DAY(LoanStartDate),"")</f>
        <v/>
      </c>
      <c r="D16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5" s="36" t="str">
        <f>IF(PaymentSchedule[[#This Row],[PMT NO]]&lt;&gt;"",ScheduledPayment,"")</f>
        <v/>
      </c>
      <c r="F16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5" s="36" t="str">
        <f>IF(PaymentSchedule[[#This Row],[PMT NO]]&lt;&gt;"",PaymentSchedule[[#This Row],[TOTAL PAYMENT]]-PaymentSchedule[[#This Row],[INTEREST]],"")</f>
        <v/>
      </c>
      <c r="I165" s="36" t="str">
        <f>IF(PaymentSchedule[[#This Row],[PMT NO]]&lt;&gt;"",PaymentSchedule[[#This Row],[BEGINNING BALANCE]]*(InterestRate/PaymentsPerYear),"")</f>
        <v/>
      </c>
      <c r="J16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5" s="36" t="str">
        <f ca="1">IF(PaymentSchedule[[#This Row],[PMT NO]]&lt;&gt;"",SUM(INDEX(PaymentSchedule[INTEREST],1,1):PaymentSchedule[[#This Row],[INTEREST]]),"")</f>
        <v/>
      </c>
    </row>
    <row r="166" spans="2:11">
      <c r="B166" s="24" t="str">
        <f>IF(LoanIsGood,IF(ROW()-ROW(PaymentSchedule[[#Headers],[PMT NO]])&gt;ScheduledNumberOfPayments,"",ROW()-ROW(PaymentSchedule[[#Headers],[PMT NO]])),"")</f>
        <v/>
      </c>
      <c r="C166" s="22" t="str">
        <f>IF(PaymentSchedule[[#This Row],[PMT NO]]&lt;&gt;"",EOMONTH(LoanStartDate,ROW(PaymentSchedule[[#This Row],[PMT NO]])-ROW(PaymentSchedule[[#Headers],[PMT NO]])-2)+DAY(LoanStartDate),"")</f>
        <v/>
      </c>
      <c r="D16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6" s="36" t="str">
        <f>IF(PaymentSchedule[[#This Row],[PMT NO]]&lt;&gt;"",ScheduledPayment,"")</f>
        <v/>
      </c>
      <c r="F16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6" s="36" t="str">
        <f>IF(PaymentSchedule[[#This Row],[PMT NO]]&lt;&gt;"",PaymentSchedule[[#This Row],[TOTAL PAYMENT]]-PaymentSchedule[[#This Row],[INTEREST]],"")</f>
        <v/>
      </c>
      <c r="I166" s="36" t="str">
        <f>IF(PaymentSchedule[[#This Row],[PMT NO]]&lt;&gt;"",PaymentSchedule[[#This Row],[BEGINNING BALANCE]]*(InterestRate/PaymentsPerYear),"")</f>
        <v/>
      </c>
      <c r="J16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6" s="36" t="str">
        <f ca="1">IF(PaymentSchedule[[#This Row],[PMT NO]]&lt;&gt;"",SUM(INDEX(PaymentSchedule[INTEREST],1,1):PaymentSchedule[[#This Row],[INTEREST]]),"")</f>
        <v/>
      </c>
    </row>
    <row r="167" spans="2:11">
      <c r="B167" s="24" t="str">
        <f>IF(LoanIsGood,IF(ROW()-ROW(PaymentSchedule[[#Headers],[PMT NO]])&gt;ScheduledNumberOfPayments,"",ROW()-ROW(PaymentSchedule[[#Headers],[PMT NO]])),"")</f>
        <v/>
      </c>
      <c r="C167" s="22" t="str">
        <f>IF(PaymentSchedule[[#This Row],[PMT NO]]&lt;&gt;"",EOMONTH(LoanStartDate,ROW(PaymentSchedule[[#This Row],[PMT NO]])-ROW(PaymentSchedule[[#Headers],[PMT NO]])-2)+DAY(LoanStartDate),"")</f>
        <v/>
      </c>
      <c r="D16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7" s="36" t="str">
        <f>IF(PaymentSchedule[[#This Row],[PMT NO]]&lt;&gt;"",ScheduledPayment,"")</f>
        <v/>
      </c>
      <c r="F16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7" s="36" t="str">
        <f>IF(PaymentSchedule[[#This Row],[PMT NO]]&lt;&gt;"",PaymentSchedule[[#This Row],[TOTAL PAYMENT]]-PaymentSchedule[[#This Row],[INTEREST]],"")</f>
        <v/>
      </c>
      <c r="I167" s="36" t="str">
        <f>IF(PaymentSchedule[[#This Row],[PMT NO]]&lt;&gt;"",PaymentSchedule[[#This Row],[BEGINNING BALANCE]]*(InterestRate/PaymentsPerYear),"")</f>
        <v/>
      </c>
      <c r="J16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7" s="36" t="str">
        <f ca="1">IF(PaymentSchedule[[#This Row],[PMT NO]]&lt;&gt;"",SUM(INDEX(PaymentSchedule[INTEREST],1,1):PaymentSchedule[[#This Row],[INTEREST]]),"")</f>
        <v/>
      </c>
    </row>
    <row r="168" spans="2:11">
      <c r="B168" s="24" t="str">
        <f>IF(LoanIsGood,IF(ROW()-ROW(PaymentSchedule[[#Headers],[PMT NO]])&gt;ScheduledNumberOfPayments,"",ROW()-ROW(PaymentSchedule[[#Headers],[PMT NO]])),"")</f>
        <v/>
      </c>
      <c r="C168" s="22" t="str">
        <f>IF(PaymentSchedule[[#This Row],[PMT NO]]&lt;&gt;"",EOMONTH(LoanStartDate,ROW(PaymentSchedule[[#This Row],[PMT NO]])-ROW(PaymentSchedule[[#Headers],[PMT NO]])-2)+DAY(LoanStartDate),"")</f>
        <v/>
      </c>
      <c r="D16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8" s="36" t="str">
        <f>IF(PaymentSchedule[[#This Row],[PMT NO]]&lt;&gt;"",ScheduledPayment,"")</f>
        <v/>
      </c>
      <c r="F16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8" s="36" t="str">
        <f>IF(PaymentSchedule[[#This Row],[PMT NO]]&lt;&gt;"",PaymentSchedule[[#This Row],[TOTAL PAYMENT]]-PaymentSchedule[[#This Row],[INTEREST]],"")</f>
        <v/>
      </c>
      <c r="I168" s="36" t="str">
        <f>IF(PaymentSchedule[[#This Row],[PMT NO]]&lt;&gt;"",PaymentSchedule[[#This Row],[BEGINNING BALANCE]]*(InterestRate/PaymentsPerYear),"")</f>
        <v/>
      </c>
      <c r="J16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8" s="36" t="str">
        <f ca="1">IF(PaymentSchedule[[#This Row],[PMT NO]]&lt;&gt;"",SUM(INDEX(PaymentSchedule[INTEREST],1,1):PaymentSchedule[[#This Row],[INTEREST]]),"")</f>
        <v/>
      </c>
    </row>
    <row r="169" spans="2:11">
      <c r="B169" s="24" t="str">
        <f>IF(LoanIsGood,IF(ROW()-ROW(PaymentSchedule[[#Headers],[PMT NO]])&gt;ScheduledNumberOfPayments,"",ROW()-ROW(PaymentSchedule[[#Headers],[PMT NO]])),"")</f>
        <v/>
      </c>
      <c r="C169" s="22" t="str">
        <f>IF(PaymentSchedule[[#This Row],[PMT NO]]&lt;&gt;"",EOMONTH(LoanStartDate,ROW(PaymentSchedule[[#This Row],[PMT NO]])-ROW(PaymentSchedule[[#Headers],[PMT NO]])-2)+DAY(LoanStartDate),"")</f>
        <v/>
      </c>
      <c r="D16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69" s="36" t="str">
        <f>IF(PaymentSchedule[[#This Row],[PMT NO]]&lt;&gt;"",ScheduledPayment,"")</f>
        <v/>
      </c>
      <c r="F16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6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69" s="36" t="str">
        <f>IF(PaymentSchedule[[#This Row],[PMT NO]]&lt;&gt;"",PaymentSchedule[[#This Row],[TOTAL PAYMENT]]-PaymentSchedule[[#This Row],[INTEREST]],"")</f>
        <v/>
      </c>
      <c r="I169" s="36" t="str">
        <f>IF(PaymentSchedule[[#This Row],[PMT NO]]&lt;&gt;"",PaymentSchedule[[#This Row],[BEGINNING BALANCE]]*(InterestRate/PaymentsPerYear),"")</f>
        <v/>
      </c>
      <c r="J16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69" s="36" t="str">
        <f ca="1">IF(PaymentSchedule[[#This Row],[PMT NO]]&lt;&gt;"",SUM(INDEX(PaymentSchedule[INTEREST],1,1):PaymentSchedule[[#This Row],[INTEREST]]),"")</f>
        <v/>
      </c>
    </row>
    <row r="170" spans="2:11">
      <c r="B170" s="24" t="str">
        <f>IF(LoanIsGood,IF(ROW()-ROW(PaymentSchedule[[#Headers],[PMT NO]])&gt;ScheduledNumberOfPayments,"",ROW()-ROW(PaymentSchedule[[#Headers],[PMT NO]])),"")</f>
        <v/>
      </c>
      <c r="C170" s="22" t="str">
        <f>IF(PaymentSchedule[[#This Row],[PMT NO]]&lt;&gt;"",EOMONTH(LoanStartDate,ROW(PaymentSchedule[[#This Row],[PMT NO]])-ROW(PaymentSchedule[[#Headers],[PMT NO]])-2)+DAY(LoanStartDate),"")</f>
        <v/>
      </c>
      <c r="D17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0" s="36" t="str">
        <f>IF(PaymentSchedule[[#This Row],[PMT NO]]&lt;&gt;"",ScheduledPayment,"")</f>
        <v/>
      </c>
      <c r="F17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0" s="36" t="str">
        <f>IF(PaymentSchedule[[#This Row],[PMT NO]]&lt;&gt;"",PaymentSchedule[[#This Row],[TOTAL PAYMENT]]-PaymentSchedule[[#This Row],[INTEREST]],"")</f>
        <v/>
      </c>
      <c r="I170" s="36" t="str">
        <f>IF(PaymentSchedule[[#This Row],[PMT NO]]&lt;&gt;"",PaymentSchedule[[#This Row],[BEGINNING BALANCE]]*(InterestRate/PaymentsPerYear),"")</f>
        <v/>
      </c>
      <c r="J17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0" s="36" t="str">
        <f ca="1">IF(PaymentSchedule[[#This Row],[PMT NO]]&lt;&gt;"",SUM(INDEX(PaymentSchedule[INTEREST],1,1):PaymentSchedule[[#This Row],[INTEREST]]),"")</f>
        <v/>
      </c>
    </row>
    <row r="171" spans="2:11">
      <c r="B171" s="24" t="str">
        <f>IF(LoanIsGood,IF(ROW()-ROW(PaymentSchedule[[#Headers],[PMT NO]])&gt;ScheduledNumberOfPayments,"",ROW()-ROW(PaymentSchedule[[#Headers],[PMT NO]])),"")</f>
        <v/>
      </c>
      <c r="C171" s="22" t="str">
        <f>IF(PaymentSchedule[[#This Row],[PMT NO]]&lt;&gt;"",EOMONTH(LoanStartDate,ROW(PaymentSchedule[[#This Row],[PMT NO]])-ROW(PaymentSchedule[[#Headers],[PMT NO]])-2)+DAY(LoanStartDate),"")</f>
        <v/>
      </c>
      <c r="D17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1" s="36" t="str">
        <f>IF(PaymentSchedule[[#This Row],[PMT NO]]&lt;&gt;"",ScheduledPayment,"")</f>
        <v/>
      </c>
      <c r="F17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1" s="36" t="str">
        <f>IF(PaymentSchedule[[#This Row],[PMT NO]]&lt;&gt;"",PaymentSchedule[[#This Row],[TOTAL PAYMENT]]-PaymentSchedule[[#This Row],[INTEREST]],"")</f>
        <v/>
      </c>
      <c r="I171" s="36" t="str">
        <f>IF(PaymentSchedule[[#This Row],[PMT NO]]&lt;&gt;"",PaymentSchedule[[#This Row],[BEGINNING BALANCE]]*(InterestRate/PaymentsPerYear),"")</f>
        <v/>
      </c>
      <c r="J17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1" s="36" t="str">
        <f ca="1">IF(PaymentSchedule[[#This Row],[PMT NO]]&lt;&gt;"",SUM(INDEX(PaymentSchedule[INTEREST],1,1):PaymentSchedule[[#This Row],[INTEREST]]),"")</f>
        <v/>
      </c>
    </row>
    <row r="172" spans="2:11">
      <c r="B172" s="24" t="str">
        <f>IF(LoanIsGood,IF(ROW()-ROW(PaymentSchedule[[#Headers],[PMT NO]])&gt;ScheduledNumberOfPayments,"",ROW()-ROW(PaymentSchedule[[#Headers],[PMT NO]])),"")</f>
        <v/>
      </c>
      <c r="C172" s="22" t="str">
        <f>IF(PaymentSchedule[[#This Row],[PMT NO]]&lt;&gt;"",EOMONTH(LoanStartDate,ROW(PaymentSchedule[[#This Row],[PMT NO]])-ROW(PaymentSchedule[[#Headers],[PMT NO]])-2)+DAY(LoanStartDate),"")</f>
        <v/>
      </c>
      <c r="D17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2" s="36" t="str">
        <f>IF(PaymentSchedule[[#This Row],[PMT NO]]&lt;&gt;"",ScheduledPayment,"")</f>
        <v/>
      </c>
      <c r="F17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2" s="36" t="str">
        <f>IF(PaymentSchedule[[#This Row],[PMT NO]]&lt;&gt;"",PaymentSchedule[[#This Row],[TOTAL PAYMENT]]-PaymentSchedule[[#This Row],[INTEREST]],"")</f>
        <v/>
      </c>
      <c r="I172" s="36" t="str">
        <f>IF(PaymentSchedule[[#This Row],[PMT NO]]&lt;&gt;"",PaymentSchedule[[#This Row],[BEGINNING BALANCE]]*(InterestRate/PaymentsPerYear),"")</f>
        <v/>
      </c>
      <c r="J17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2" s="36" t="str">
        <f ca="1">IF(PaymentSchedule[[#This Row],[PMT NO]]&lt;&gt;"",SUM(INDEX(PaymentSchedule[INTEREST],1,1):PaymentSchedule[[#This Row],[INTEREST]]),"")</f>
        <v/>
      </c>
    </row>
    <row r="173" spans="2:11">
      <c r="B173" s="24" t="str">
        <f>IF(LoanIsGood,IF(ROW()-ROW(PaymentSchedule[[#Headers],[PMT NO]])&gt;ScheduledNumberOfPayments,"",ROW()-ROW(PaymentSchedule[[#Headers],[PMT NO]])),"")</f>
        <v/>
      </c>
      <c r="C173" s="22" t="str">
        <f>IF(PaymentSchedule[[#This Row],[PMT NO]]&lt;&gt;"",EOMONTH(LoanStartDate,ROW(PaymentSchedule[[#This Row],[PMT NO]])-ROW(PaymentSchedule[[#Headers],[PMT NO]])-2)+DAY(LoanStartDate),"")</f>
        <v/>
      </c>
      <c r="D17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3" s="36" t="str">
        <f>IF(PaymentSchedule[[#This Row],[PMT NO]]&lt;&gt;"",ScheduledPayment,"")</f>
        <v/>
      </c>
      <c r="F17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3" s="36" t="str">
        <f>IF(PaymentSchedule[[#This Row],[PMT NO]]&lt;&gt;"",PaymentSchedule[[#This Row],[TOTAL PAYMENT]]-PaymentSchedule[[#This Row],[INTEREST]],"")</f>
        <v/>
      </c>
      <c r="I173" s="36" t="str">
        <f>IF(PaymentSchedule[[#This Row],[PMT NO]]&lt;&gt;"",PaymentSchedule[[#This Row],[BEGINNING BALANCE]]*(InterestRate/PaymentsPerYear),"")</f>
        <v/>
      </c>
      <c r="J17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3" s="36" t="str">
        <f ca="1">IF(PaymentSchedule[[#This Row],[PMT NO]]&lt;&gt;"",SUM(INDEX(PaymentSchedule[INTEREST],1,1):PaymentSchedule[[#This Row],[INTEREST]]),"")</f>
        <v/>
      </c>
    </row>
    <row r="174" spans="2:11">
      <c r="B174" s="24" t="str">
        <f>IF(LoanIsGood,IF(ROW()-ROW(PaymentSchedule[[#Headers],[PMT NO]])&gt;ScheduledNumberOfPayments,"",ROW()-ROW(PaymentSchedule[[#Headers],[PMT NO]])),"")</f>
        <v/>
      </c>
      <c r="C174" s="22" t="str">
        <f>IF(PaymentSchedule[[#This Row],[PMT NO]]&lt;&gt;"",EOMONTH(LoanStartDate,ROW(PaymentSchedule[[#This Row],[PMT NO]])-ROW(PaymentSchedule[[#Headers],[PMT NO]])-2)+DAY(LoanStartDate),"")</f>
        <v/>
      </c>
      <c r="D17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4" s="36" t="str">
        <f>IF(PaymentSchedule[[#This Row],[PMT NO]]&lt;&gt;"",ScheduledPayment,"")</f>
        <v/>
      </c>
      <c r="F17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4" s="36" t="str">
        <f>IF(PaymentSchedule[[#This Row],[PMT NO]]&lt;&gt;"",PaymentSchedule[[#This Row],[TOTAL PAYMENT]]-PaymentSchedule[[#This Row],[INTEREST]],"")</f>
        <v/>
      </c>
      <c r="I174" s="36" t="str">
        <f>IF(PaymentSchedule[[#This Row],[PMT NO]]&lt;&gt;"",PaymentSchedule[[#This Row],[BEGINNING BALANCE]]*(InterestRate/PaymentsPerYear),"")</f>
        <v/>
      </c>
      <c r="J17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4" s="36" t="str">
        <f ca="1">IF(PaymentSchedule[[#This Row],[PMT NO]]&lt;&gt;"",SUM(INDEX(PaymentSchedule[INTEREST],1,1):PaymentSchedule[[#This Row],[INTEREST]]),"")</f>
        <v/>
      </c>
    </row>
    <row r="175" spans="2:11">
      <c r="B175" s="24" t="str">
        <f>IF(LoanIsGood,IF(ROW()-ROW(PaymentSchedule[[#Headers],[PMT NO]])&gt;ScheduledNumberOfPayments,"",ROW()-ROW(PaymentSchedule[[#Headers],[PMT NO]])),"")</f>
        <v/>
      </c>
      <c r="C175" s="22" t="str">
        <f>IF(PaymentSchedule[[#This Row],[PMT NO]]&lt;&gt;"",EOMONTH(LoanStartDate,ROW(PaymentSchedule[[#This Row],[PMT NO]])-ROW(PaymentSchedule[[#Headers],[PMT NO]])-2)+DAY(LoanStartDate),"")</f>
        <v/>
      </c>
      <c r="D17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5" s="36" t="str">
        <f>IF(PaymentSchedule[[#This Row],[PMT NO]]&lt;&gt;"",ScheduledPayment,"")</f>
        <v/>
      </c>
      <c r="F17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5" s="36" t="str">
        <f>IF(PaymentSchedule[[#This Row],[PMT NO]]&lt;&gt;"",PaymentSchedule[[#This Row],[TOTAL PAYMENT]]-PaymentSchedule[[#This Row],[INTEREST]],"")</f>
        <v/>
      </c>
      <c r="I175" s="36" t="str">
        <f>IF(PaymentSchedule[[#This Row],[PMT NO]]&lt;&gt;"",PaymentSchedule[[#This Row],[BEGINNING BALANCE]]*(InterestRate/PaymentsPerYear),"")</f>
        <v/>
      </c>
      <c r="J17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5" s="36" t="str">
        <f ca="1">IF(PaymentSchedule[[#This Row],[PMT NO]]&lt;&gt;"",SUM(INDEX(PaymentSchedule[INTEREST],1,1):PaymentSchedule[[#This Row],[INTEREST]]),"")</f>
        <v/>
      </c>
    </row>
    <row r="176" spans="2:11">
      <c r="B176" s="24" t="str">
        <f>IF(LoanIsGood,IF(ROW()-ROW(PaymentSchedule[[#Headers],[PMT NO]])&gt;ScheduledNumberOfPayments,"",ROW()-ROW(PaymentSchedule[[#Headers],[PMT NO]])),"")</f>
        <v/>
      </c>
      <c r="C176" s="22" t="str">
        <f>IF(PaymentSchedule[[#This Row],[PMT NO]]&lt;&gt;"",EOMONTH(LoanStartDate,ROW(PaymentSchedule[[#This Row],[PMT NO]])-ROW(PaymentSchedule[[#Headers],[PMT NO]])-2)+DAY(LoanStartDate),"")</f>
        <v/>
      </c>
      <c r="D17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6" s="36" t="str">
        <f>IF(PaymentSchedule[[#This Row],[PMT NO]]&lt;&gt;"",ScheduledPayment,"")</f>
        <v/>
      </c>
      <c r="F17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6" s="36" t="str">
        <f>IF(PaymentSchedule[[#This Row],[PMT NO]]&lt;&gt;"",PaymentSchedule[[#This Row],[TOTAL PAYMENT]]-PaymentSchedule[[#This Row],[INTEREST]],"")</f>
        <v/>
      </c>
      <c r="I176" s="36" t="str">
        <f>IF(PaymentSchedule[[#This Row],[PMT NO]]&lt;&gt;"",PaymentSchedule[[#This Row],[BEGINNING BALANCE]]*(InterestRate/PaymentsPerYear),"")</f>
        <v/>
      </c>
      <c r="J17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6" s="36" t="str">
        <f ca="1">IF(PaymentSchedule[[#This Row],[PMT NO]]&lt;&gt;"",SUM(INDEX(PaymentSchedule[INTEREST],1,1):PaymentSchedule[[#This Row],[INTEREST]]),"")</f>
        <v/>
      </c>
    </row>
    <row r="177" spans="2:11">
      <c r="B177" s="24" t="str">
        <f>IF(LoanIsGood,IF(ROW()-ROW(PaymentSchedule[[#Headers],[PMT NO]])&gt;ScheduledNumberOfPayments,"",ROW()-ROW(PaymentSchedule[[#Headers],[PMT NO]])),"")</f>
        <v/>
      </c>
      <c r="C177" s="22" t="str">
        <f>IF(PaymentSchedule[[#This Row],[PMT NO]]&lt;&gt;"",EOMONTH(LoanStartDate,ROW(PaymentSchedule[[#This Row],[PMT NO]])-ROW(PaymentSchedule[[#Headers],[PMT NO]])-2)+DAY(LoanStartDate),"")</f>
        <v/>
      </c>
      <c r="D17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7" s="36" t="str">
        <f>IF(PaymentSchedule[[#This Row],[PMT NO]]&lt;&gt;"",ScheduledPayment,"")</f>
        <v/>
      </c>
      <c r="F17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7" s="36" t="str">
        <f>IF(PaymentSchedule[[#This Row],[PMT NO]]&lt;&gt;"",PaymentSchedule[[#This Row],[TOTAL PAYMENT]]-PaymentSchedule[[#This Row],[INTEREST]],"")</f>
        <v/>
      </c>
      <c r="I177" s="36" t="str">
        <f>IF(PaymentSchedule[[#This Row],[PMT NO]]&lt;&gt;"",PaymentSchedule[[#This Row],[BEGINNING BALANCE]]*(InterestRate/PaymentsPerYear),"")</f>
        <v/>
      </c>
      <c r="J17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7" s="36" t="str">
        <f ca="1">IF(PaymentSchedule[[#This Row],[PMT NO]]&lt;&gt;"",SUM(INDEX(PaymentSchedule[INTEREST],1,1):PaymentSchedule[[#This Row],[INTEREST]]),"")</f>
        <v/>
      </c>
    </row>
    <row r="178" spans="2:11">
      <c r="B178" s="24" t="str">
        <f>IF(LoanIsGood,IF(ROW()-ROW(PaymentSchedule[[#Headers],[PMT NO]])&gt;ScheduledNumberOfPayments,"",ROW()-ROW(PaymentSchedule[[#Headers],[PMT NO]])),"")</f>
        <v/>
      </c>
      <c r="C178" s="22" t="str">
        <f>IF(PaymentSchedule[[#This Row],[PMT NO]]&lt;&gt;"",EOMONTH(LoanStartDate,ROW(PaymentSchedule[[#This Row],[PMT NO]])-ROW(PaymentSchedule[[#Headers],[PMT NO]])-2)+DAY(LoanStartDate),"")</f>
        <v/>
      </c>
      <c r="D17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8" s="36" t="str">
        <f>IF(PaymentSchedule[[#This Row],[PMT NO]]&lt;&gt;"",ScheduledPayment,"")</f>
        <v/>
      </c>
      <c r="F17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8" s="36" t="str">
        <f>IF(PaymentSchedule[[#This Row],[PMT NO]]&lt;&gt;"",PaymentSchedule[[#This Row],[TOTAL PAYMENT]]-PaymentSchedule[[#This Row],[INTEREST]],"")</f>
        <v/>
      </c>
      <c r="I178" s="36" t="str">
        <f>IF(PaymentSchedule[[#This Row],[PMT NO]]&lt;&gt;"",PaymentSchedule[[#This Row],[BEGINNING BALANCE]]*(InterestRate/PaymentsPerYear),"")</f>
        <v/>
      </c>
      <c r="J17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8" s="36" t="str">
        <f ca="1">IF(PaymentSchedule[[#This Row],[PMT NO]]&lt;&gt;"",SUM(INDEX(PaymentSchedule[INTEREST],1,1):PaymentSchedule[[#This Row],[INTEREST]]),"")</f>
        <v/>
      </c>
    </row>
    <row r="179" spans="2:11">
      <c r="B179" s="24" t="str">
        <f>IF(LoanIsGood,IF(ROW()-ROW(PaymentSchedule[[#Headers],[PMT NO]])&gt;ScheduledNumberOfPayments,"",ROW()-ROW(PaymentSchedule[[#Headers],[PMT NO]])),"")</f>
        <v/>
      </c>
      <c r="C179" s="22" t="str">
        <f>IF(PaymentSchedule[[#This Row],[PMT NO]]&lt;&gt;"",EOMONTH(LoanStartDate,ROW(PaymentSchedule[[#This Row],[PMT NO]])-ROW(PaymentSchedule[[#Headers],[PMT NO]])-2)+DAY(LoanStartDate),"")</f>
        <v/>
      </c>
      <c r="D17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79" s="36" t="str">
        <f>IF(PaymentSchedule[[#This Row],[PMT NO]]&lt;&gt;"",ScheduledPayment,"")</f>
        <v/>
      </c>
      <c r="F17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7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79" s="36" t="str">
        <f>IF(PaymentSchedule[[#This Row],[PMT NO]]&lt;&gt;"",PaymentSchedule[[#This Row],[TOTAL PAYMENT]]-PaymentSchedule[[#This Row],[INTEREST]],"")</f>
        <v/>
      </c>
      <c r="I179" s="36" t="str">
        <f>IF(PaymentSchedule[[#This Row],[PMT NO]]&lt;&gt;"",PaymentSchedule[[#This Row],[BEGINNING BALANCE]]*(InterestRate/PaymentsPerYear),"")</f>
        <v/>
      </c>
      <c r="J17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79" s="36" t="str">
        <f ca="1">IF(PaymentSchedule[[#This Row],[PMT NO]]&lt;&gt;"",SUM(INDEX(PaymentSchedule[INTEREST],1,1):PaymentSchedule[[#This Row],[INTEREST]]),"")</f>
        <v/>
      </c>
    </row>
    <row r="180" spans="2:11">
      <c r="B180" s="24" t="str">
        <f>IF(LoanIsGood,IF(ROW()-ROW(PaymentSchedule[[#Headers],[PMT NO]])&gt;ScheduledNumberOfPayments,"",ROW()-ROW(PaymentSchedule[[#Headers],[PMT NO]])),"")</f>
        <v/>
      </c>
      <c r="C180" s="22" t="str">
        <f>IF(PaymentSchedule[[#This Row],[PMT NO]]&lt;&gt;"",EOMONTH(LoanStartDate,ROW(PaymentSchedule[[#This Row],[PMT NO]])-ROW(PaymentSchedule[[#Headers],[PMT NO]])-2)+DAY(LoanStartDate),"")</f>
        <v/>
      </c>
      <c r="D18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0" s="36" t="str">
        <f>IF(PaymentSchedule[[#This Row],[PMT NO]]&lt;&gt;"",ScheduledPayment,"")</f>
        <v/>
      </c>
      <c r="F18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0" s="36" t="str">
        <f>IF(PaymentSchedule[[#This Row],[PMT NO]]&lt;&gt;"",PaymentSchedule[[#This Row],[TOTAL PAYMENT]]-PaymentSchedule[[#This Row],[INTEREST]],"")</f>
        <v/>
      </c>
      <c r="I180" s="36" t="str">
        <f>IF(PaymentSchedule[[#This Row],[PMT NO]]&lt;&gt;"",PaymentSchedule[[#This Row],[BEGINNING BALANCE]]*(InterestRate/PaymentsPerYear),"")</f>
        <v/>
      </c>
      <c r="J18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0" s="36" t="str">
        <f ca="1">IF(PaymentSchedule[[#This Row],[PMT NO]]&lt;&gt;"",SUM(INDEX(PaymentSchedule[INTEREST],1,1):PaymentSchedule[[#This Row],[INTEREST]]),"")</f>
        <v/>
      </c>
    </row>
    <row r="181" spans="2:11">
      <c r="B181" s="24" t="str">
        <f>IF(LoanIsGood,IF(ROW()-ROW(PaymentSchedule[[#Headers],[PMT NO]])&gt;ScheduledNumberOfPayments,"",ROW()-ROW(PaymentSchedule[[#Headers],[PMT NO]])),"")</f>
        <v/>
      </c>
      <c r="C181" s="22" t="str">
        <f>IF(PaymentSchedule[[#This Row],[PMT NO]]&lt;&gt;"",EOMONTH(LoanStartDate,ROW(PaymentSchedule[[#This Row],[PMT NO]])-ROW(PaymentSchedule[[#Headers],[PMT NO]])-2)+DAY(LoanStartDate),"")</f>
        <v/>
      </c>
      <c r="D18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1" s="36" t="str">
        <f>IF(PaymentSchedule[[#This Row],[PMT NO]]&lt;&gt;"",ScheduledPayment,"")</f>
        <v/>
      </c>
      <c r="F18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1" s="36" t="str">
        <f>IF(PaymentSchedule[[#This Row],[PMT NO]]&lt;&gt;"",PaymentSchedule[[#This Row],[TOTAL PAYMENT]]-PaymentSchedule[[#This Row],[INTEREST]],"")</f>
        <v/>
      </c>
      <c r="I181" s="36" t="str">
        <f>IF(PaymentSchedule[[#This Row],[PMT NO]]&lt;&gt;"",PaymentSchedule[[#This Row],[BEGINNING BALANCE]]*(InterestRate/PaymentsPerYear),"")</f>
        <v/>
      </c>
      <c r="J18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1" s="36" t="str">
        <f ca="1">IF(PaymentSchedule[[#This Row],[PMT NO]]&lt;&gt;"",SUM(INDEX(PaymentSchedule[INTEREST],1,1):PaymentSchedule[[#This Row],[INTEREST]]),"")</f>
        <v/>
      </c>
    </row>
    <row r="182" spans="2:11">
      <c r="B182" s="24" t="str">
        <f>IF(LoanIsGood,IF(ROW()-ROW(PaymentSchedule[[#Headers],[PMT NO]])&gt;ScheduledNumberOfPayments,"",ROW()-ROW(PaymentSchedule[[#Headers],[PMT NO]])),"")</f>
        <v/>
      </c>
      <c r="C182" s="22" t="str">
        <f>IF(PaymentSchedule[[#This Row],[PMT NO]]&lt;&gt;"",EOMONTH(LoanStartDate,ROW(PaymentSchedule[[#This Row],[PMT NO]])-ROW(PaymentSchedule[[#Headers],[PMT NO]])-2)+DAY(LoanStartDate),"")</f>
        <v/>
      </c>
      <c r="D18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2" s="36" t="str">
        <f>IF(PaymentSchedule[[#This Row],[PMT NO]]&lt;&gt;"",ScheduledPayment,"")</f>
        <v/>
      </c>
      <c r="F18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2" s="36" t="str">
        <f>IF(PaymentSchedule[[#This Row],[PMT NO]]&lt;&gt;"",PaymentSchedule[[#This Row],[TOTAL PAYMENT]]-PaymentSchedule[[#This Row],[INTEREST]],"")</f>
        <v/>
      </c>
      <c r="I182" s="36" t="str">
        <f>IF(PaymentSchedule[[#This Row],[PMT NO]]&lt;&gt;"",PaymentSchedule[[#This Row],[BEGINNING BALANCE]]*(InterestRate/PaymentsPerYear),"")</f>
        <v/>
      </c>
      <c r="J18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2" s="36" t="str">
        <f ca="1">IF(PaymentSchedule[[#This Row],[PMT NO]]&lt;&gt;"",SUM(INDEX(PaymentSchedule[INTEREST],1,1):PaymentSchedule[[#This Row],[INTEREST]]),"")</f>
        <v/>
      </c>
    </row>
    <row r="183" spans="2:11">
      <c r="B183" s="24" t="str">
        <f>IF(LoanIsGood,IF(ROW()-ROW(PaymentSchedule[[#Headers],[PMT NO]])&gt;ScheduledNumberOfPayments,"",ROW()-ROW(PaymentSchedule[[#Headers],[PMT NO]])),"")</f>
        <v/>
      </c>
      <c r="C183" s="22" t="str">
        <f>IF(PaymentSchedule[[#This Row],[PMT NO]]&lt;&gt;"",EOMONTH(LoanStartDate,ROW(PaymentSchedule[[#This Row],[PMT NO]])-ROW(PaymentSchedule[[#Headers],[PMT NO]])-2)+DAY(LoanStartDate),"")</f>
        <v/>
      </c>
      <c r="D18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3" s="36" t="str">
        <f>IF(PaymentSchedule[[#This Row],[PMT NO]]&lt;&gt;"",ScheduledPayment,"")</f>
        <v/>
      </c>
      <c r="F18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3" s="36" t="str">
        <f>IF(PaymentSchedule[[#This Row],[PMT NO]]&lt;&gt;"",PaymentSchedule[[#This Row],[TOTAL PAYMENT]]-PaymentSchedule[[#This Row],[INTEREST]],"")</f>
        <v/>
      </c>
      <c r="I183" s="36" t="str">
        <f>IF(PaymentSchedule[[#This Row],[PMT NO]]&lt;&gt;"",PaymentSchedule[[#This Row],[BEGINNING BALANCE]]*(InterestRate/PaymentsPerYear),"")</f>
        <v/>
      </c>
      <c r="J18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3" s="36" t="str">
        <f ca="1">IF(PaymentSchedule[[#This Row],[PMT NO]]&lt;&gt;"",SUM(INDEX(PaymentSchedule[INTEREST],1,1):PaymentSchedule[[#This Row],[INTEREST]]),"")</f>
        <v/>
      </c>
    </row>
    <row r="184" spans="2:11">
      <c r="B184" s="24" t="str">
        <f>IF(LoanIsGood,IF(ROW()-ROW(PaymentSchedule[[#Headers],[PMT NO]])&gt;ScheduledNumberOfPayments,"",ROW()-ROW(PaymentSchedule[[#Headers],[PMT NO]])),"")</f>
        <v/>
      </c>
      <c r="C184" s="22" t="str">
        <f>IF(PaymentSchedule[[#This Row],[PMT NO]]&lt;&gt;"",EOMONTH(LoanStartDate,ROW(PaymentSchedule[[#This Row],[PMT NO]])-ROW(PaymentSchedule[[#Headers],[PMT NO]])-2)+DAY(LoanStartDate),"")</f>
        <v/>
      </c>
      <c r="D18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4" s="36" t="str">
        <f>IF(PaymentSchedule[[#This Row],[PMT NO]]&lt;&gt;"",ScheduledPayment,"")</f>
        <v/>
      </c>
      <c r="F18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4" s="36" t="str">
        <f>IF(PaymentSchedule[[#This Row],[PMT NO]]&lt;&gt;"",PaymentSchedule[[#This Row],[TOTAL PAYMENT]]-PaymentSchedule[[#This Row],[INTEREST]],"")</f>
        <v/>
      </c>
      <c r="I184" s="36" t="str">
        <f>IF(PaymentSchedule[[#This Row],[PMT NO]]&lt;&gt;"",PaymentSchedule[[#This Row],[BEGINNING BALANCE]]*(InterestRate/PaymentsPerYear),"")</f>
        <v/>
      </c>
      <c r="J18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4" s="36" t="str">
        <f ca="1">IF(PaymentSchedule[[#This Row],[PMT NO]]&lt;&gt;"",SUM(INDEX(PaymentSchedule[INTEREST],1,1):PaymentSchedule[[#This Row],[INTEREST]]),"")</f>
        <v/>
      </c>
    </row>
    <row r="185" spans="2:11">
      <c r="B185" s="24" t="str">
        <f>IF(LoanIsGood,IF(ROW()-ROW(PaymentSchedule[[#Headers],[PMT NO]])&gt;ScheduledNumberOfPayments,"",ROW()-ROW(PaymentSchedule[[#Headers],[PMT NO]])),"")</f>
        <v/>
      </c>
      <c r="C185" s="22" t="str">
        <f>IF(PaymentSchedule[[#This Row],[PMT NO]]&lt;&gt;"",EOMONTH(LoanStartDate,ROW(PaymentSchedule[[#This Row],[PMT NO]])-ROW(PaymentSchedule[[#Headers],[PMT NO]])-2)+DAY(LoanStartDate),"")</f>
        <v/>
      </c>
      <c r="D18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5" s="36" t="str">
        <f>IF(PaymentSchedule[[#This Row],[PMT NO]]&lt;&gt;"",ScheduledPayment,"")</f>
        <v/>
      </c>
      <c r="F18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5" s="36" t="str">
        <f>IF(PaymentSchedule[[#This Row],[PMT NO]]&lt;&gt;"",PaymentSchedule[[#This Row],[TOTAL PAYMENT]]-PaymentSchedule[[#This Row],[INTEREST]],"")</f>
        <v/>
      </c>
      <c r="I185" s="36" t="str">
        <f>IF(PaymentSchedule[[#This Row],[PMT NO]]&lt;&gt;"",PaymentSchedule[[#This Row],[BEGINNING BALANCE]]*(InterestRate/PaymentsPerYear),"")</f>
        <v/>
      </c>
      <c r="J18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5" s="36" t="str">
        <f ca="1">IF(PaymentSchedule[[#This Row],[PMT NO]]&lt;&gt;"",SUM(INDEX(PaymentSchedule[INTEREST],1,1):PaymentSchedule[[#This Row],[INTEREST]]),"")</f>
        <v/>
      </c>
    </row>
    <row r="186" spans="2:11">
      <c r="B186" s="24" t="str">
        <f>IF(LoanIsGood,IF(ROW()-ROW(PaymentSchedule[[#Headers],[PMT NO]])&gt;ScheduledNumberOfPayments,"",ROW()-ROW(PaymentSchedule[[#Headers],[PMT NO]])),"")</f>
        <v/>
      </c>
      <c r="C186" s="22" t="str">
        <f>IF(PaymentSchedule[[#This Row],[PMT NO]]&lt;&gt;"",EOMONTH(LoanStartDate,ROW(PaymentSchedule[[#This Row],[PMT NO]])-ROW(PaymentSchedule[[#Headers],[PMT NO]])-2)+DAY(LoanStartDate),"")</f>
        <v/>
      </c>
      <c r="D18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6" s="36" t="str">
        <f>IF(PaymentSchedule[[#This Row],[PMT NO]]&lt;&gt;"",ScheduledPayment,"")</f>
        <v/>
      </c>
      <c r="F18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6" s="36" t="str">
        <f>IF(PaymentSchedule[[#This Row],[PMT NO]]&lt;&gt;"",PaymentSchedule[[#This Row],[TOTAL PAYMENT]]-PaymentSchedule[[#This Row],[INTEREST]],"")</f>
        <v/>
      </c>
      <c r="I186" s="36" t="str">
        <f>IF(PaymentSchedule[[#This Row],[PMT NO]]&lt;&gt;"",PaymentSchedule[[#This Row],[BEGINNING BALANCE]]*(InterestRate/PaymentsPerYear),"")</f>
        <v/>
      </c>
      <c r="J18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6" s="36" t="str">
        <f ca="1">IF(PaymentSchedule[[#This Row],[PMT NO]]&lt;&gt;"",SUM(INDEX(PaymentSchedule[INTEREST],1,1):PaymentSchedule[[#This Row],[INTEREST]]),"")</f>
        <v/>
      </c>
    </row>
    <row r="187" spans="2:11">
      <c r="B187" s="24" t="str">
        <f>IF(LoanIsGood,IF(ROW()-ROW(PaymentSchedule[[#Headers],[PMT NO]])&gt;ScheduledNumberOfPayments,"",ROW()-ROW(PaymentSchedule[[#Headers],[PMT NO]])),"")</f>
        <v/>
      </c>
      <c r="C187" s="22" t="str">
        <f>IF(PaymentSchedule[[#This Row],[PMT NO]]&lt;&gt;"",EOMONTH(LoanStartDate,ROW(PaymentSchedule[[#This Row],[PMT NO]])-ROW(PaymentSchedule[[#Headers],[PMT NO]])-2)+DAY(LoanStartDate),"")</f>
        <v/>
      </c>
      <c r="D18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7" s="36" t="str">
        <f>IF(PaymentSchedule[[#This Row],[PMT NO]]&lt;&gt;"",ScheduledPayment,"")</f>
        <v/>
      </c>
      <c r="F18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7" s="36" t="str">
        <f>IF(PaymentSchedule[[#This Row],[PMT NO]]&lt;&gt;"",PaymentSchedule[[#This Row],[TOTAL PAYMENT]]-PaymentSchedule[[#This Row],[INTEREST]],"")</f>
        <v/>
      </c>
      <c r="I187" s="36" t="str">
        <f>IF(PaymentSchedule[[#This Row],[PMT NO]]&lt;&gt;"",PaymentSchedule[[#This Row],[BEGINNING BALANCE]]*(InterestRate/PaymentsPerYear),"")</f>
        <v/>
      </c>
      <c r="J18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7" s="36" t="str">
        <f ca="1">IF(PaymentSchedule[[#This Row],[PMT NO]]&lt;&gt;"",SUM(INDEX(PaymentSchedule[INTEREST],1,1):PaymentSchedule[[#This Row],[INTEREST]]),"")</f>
        <v/>
      </c>
    </row>
    <row r="188" spans="2:11">
      <c r="B188" s="24" t="str">
        <f>IF(LoanIsGood,IF(ROW()-ROW(PaymentSchedule[[#Headers],[PMT NO]])&gt;ScheduledNumberOfPayments,"",ROW()-ROW(PaymentSchedule[[#Headers],[PMT NO]])),"")</f>
        <v/>
      </c>
      <c r="C188" s="22" t="str">
        <f>IF(PaymentSchedule[[#This Row],[PMT NO]]&lt;&gt;"",EOMONTH(LoanStartDate,ROW(PaymentSchedule[[#This Row],[PMT NO]])-ROW(PaymentSchedule[[#Headers],[PMT NO]])-2)+DAY(LoanStartDate),"")</f>
        <v/>
      </c>
      <c r="D18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8" s="36" t="str">
        <f>IF(PaymentSchedule[[#This Row],[PMT NO]]&lt;&gt;"",ScheduledPayment,"")</f>
        <v/>
      </c>
      <c r="F18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8" s="36" t="str">
        <f>IF(PaymentSchedule[[#This Row],[PMT NO]]&lt;&gt;"",PaymentSchedule[[#This Row],[TOTAL PAYMENT]]-PaymentSchedule[[#This Row],[INTEREST]],"")</f>
        <v/>
      </c>
      <c r="I188" s="36" t="str">
        <f>IF(PaymentSchedule[[#This Row],[PMT NO]]&lt;&gt;"",PaymentSchedule[[#This Row],[BEGINNING BALANCE]]*(InterestRate/PaymentsPerYear),"")</f>
        <v/>
      </c>
      <c r="J18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8" s="36" t="str">
        <f ca="1">IF(PaymentSchedule[[#This Row],[PMT NO]]&lt;&gt;"",SUM(INDEX(PaymentSchedule[INTEREST],1,1):PaymentSchedule[[#This Row],[INTEREST]]),"")</f>
        <v/>
      </c>
    </row>
    <row r="189" spans="2:11">
      <c r="B189" s="24" t="str">
        <f>IF(LoanIsGood,IF(ROW()-ROW(PaymentSchedule[[#Headers],[PMT NO]])&gt;ScheduledNumberOfPayments,"",ROW()-ROW(PaymentSchedule[[#Headers],[PMT NO]])),"")</f>
        <v/>
      </c>
      <c r="C189" s="22" t="str">
        <f>IF(PaymentSchedule[[#This Row],[PMT NO]]&lt;&gt;"",EOMONTH(LoanStartDate,ROW(PaymentSchedule[[#This Row],[PMT NO]])-ROW(PaymentSchedule[[#Headers],[PMT NO]])-2)+DAY(LoanStartDate),"")</f>
        <v/>
      </c>
      <c r="D18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89" s="36" t="str">
        <f>IF(PaymentSchedule[[#This Row],[PMT NO]]&lt;&gt;"",ScheduledPayment,"")</f>
        <v/>
      </c>
      <c r="F18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8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89" s="36" t="str">
        <f>IF(PaymentSchedule[[#This Row],[PMT NO]]&lt;&gt;"",PaymentSchedule[[#This Row],[TOTAL PAYMENT]]-PaymentSchedule[[#This Row],[INTEREST]],"")</f>
        <v/>
      </c>
      <c r="I189" s="36" t="str">
        <f>IF(PaymentSchedule[[#This Row],[PMT NO]]&lt;&gt;"",PaymentSchedule[[#This Row],[BEGINNING BALANCE]]*(InterestRate/PaymentsPerYear),"")</f>
        <v/>
      </c>
      <c r="J18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89" s="36" t="str">
        <f ca="1">IF(PaymentSchedule[[#This Row],[PMT NO]]&lt;&gt;"",SUM(INDEX(PaymentSchedule[INTEREST],1,1):PaymentSchedule[[#This Row],[INTEREST]]),"")</f>
        <v/>
      </c>
    </row>
    <row r="190" spans="2:11">
      <c r="B190" s="24" t="str">
        <f>IF(LoanIsGood,IF(ROW()-ROW(PaymentSchedule[[#Headers],[PMT NO]])&gt;ScheduledNumberOfPayments,"",ROW()-ROW(PaymentSchedule[[#Headers],[PMT NO]])),"")</f>
        <v/>
      </c>
      <c r="C190" s="22" t="str">
        <f>IF(PaymentSchedule[[#This Row],[PMT NO]]&lt;&gt;"",EOMONTH(LoanStartDate,ROW(PaymentSchedule[[#This Row],[PMT NO]])-ROW(PaymentSchedule[[#Headers],[PMT NO]])-2)+DAY(LoanStartDate),"")</f>
        <v/>
      </c>
      <c r="D19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0" s="36" t="str">
        <f>IF(PaymentSchedule[[#This Row],[PMT NO]]&lt;&gt;"",ScheduledPayment,"")</f>
        <v/>
      </c>
      <c r="F19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0" s="36" t="str">
        <f>IF(PaymentSchedule[[#This Row],[PMT NO]]&lt;&gt;"",PaymentSchedule[[#This Row],[TOTAL PAYMENT]]-PaymentSchedule[[#This Row],[INTEREST]],"")</f>
        <v/>
      </c>
      <c r="I190" s="36" t="str">
        <f>IF(PaymentSchedule[[#This Row],[PMT NO]]&lt;&gt;"",PaymentSchedule[[#This Row],[BEGINNING BALANCE]]*(InterestRate/PaymentsPerYear),"")</f>
        <v/>
      </c>
      <c r="J19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0" s="36" t="str">
        <f ca="1">IF(PaymentSchedule[[#This Row],[PMT NO]]&lt;&gt;"",SUM(INDEX(PaymentSchedule[INTEREST],1,1):PaymentSchedule[[#This Row],[INTEREST]]),"")</f>
        <v/>
      </c>
    </row>
    <row r="191" spans="2:11">
      <c r="B191" s="24" t="str">
        <f>IF(LoanIsGood,IF(ROW()-ROW(PaymentSchedule[[#Headers],[PMT NO]])&gt;ScheduledNumberOfPayments,"",ROW()-ROW(PaymentSchedule[[#Headers],[PMT NO]])),"")</f>
        <v/>
      </c>
      <c r="C191" s="22" t="str">
        <f>IF(PaymentSchedule[[#This Row],[PMT NO]]&lt;&gt;"",EOMONTH(LoanStartDate,ROW(PaymentSchedule[[#This Row],[PMT NO]])-ROW(PaymentSchedule[[#Headers],[PMT NO]])-2)+DAY(LoanStartDate),"")</f>
        <v/>
      </c>
      <c r="D19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1" s="36" t="str">
        <f>IF(PaymentSchedule[[#This Row],[PMT NO]]&lt;&gt;"",ScheduledPayment,"")</f>
        <v/>
      </c>
      <c r="F19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1" s="36" t="str">
        <f>IF(PaymentSchedule[[#This Row],[PMT NO]]&lt;&gt;"",PaymentSchedule[[#This Row],[TOTAL PAYMENT]]-PaymentSchedule[[#This Row],[INTEREST]],"")</f>
        <v/>
      </c>
      <c r="I191" s="36" t="str">
        <f>IF(PaymentSchedule[[#This Row],[PMT NO]]&lt;&gt;"",PaymentSchedule[[#This Row],[BEGINNING BALANCE]]*(InterestRate/PaymentsPerYear),"")</f>
        <v/>
      </c>
      <c r="J19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1" s="36" t="str">
        <f ca="1">IF(PaymentSchedule[[#This Row],[PMT NO]]&lt;&gt;"",SUM(INDEX(PaymentSchedule[INTEREST],1,1):PaymentSchedule[[#This Row],[INTEREST]]),"")</f>
        <v/>
      </c>
    </row>
    <row r="192" spans="2:11">
      <c r="B192" s="24" t="str">
        <f>IF(LoanIsGood,IF(ROW()-ROW(PaymentSchedule[[#Headers],[PMT NO]])&gt;ScheduledNumberOfPayments,"",ROW()-ROW(PaymentSchedule[[#Headers],[PMT NO]])),"")</f>
        <v/>
      </c>
      <c r="C192" s="22" t="str">
        <f>IF(PaymentSchedule[[#This Row],[PMT NO]]&lt;&gt;"",EOMONTH(LoanStartDate,ROW(PaymentSchedule[[#This Row],[PMT NO]])-ROW(PaymentSchedule[[#Headers],[PMT NO]])-2)+DAY(LoanStartDate),"")</f>
        <v/>
      </c>
      <c r="D19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2" s="36" t="str">
        <f>IF(PaymentSchedule[[#This Row],[PMT NO]]&lt;&gt;"",ScheduledPayment,"")</f>
        <v/>
      </c>
      <c r="F19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2" s="36" t="str">
        <f>IF(PaymentSchedule[[#This Row],[PMT NO]]&lt;&gt;"",PaymentSchedule[[#This Row],[TOTAL PAYMENT]]-PaymentSchedule[[#This Row],[INTEREST]],"")</f>
        <v/>
      </c>
      <c r="I192" s="36" t="str">
        <f>IF(PaymentSchedule[[#This Row],[PMT NO]]&lt;&gt;"",PaymentSchedule[[#This Row],[BEGINNING BALANCE]]*(InterestRate/PaymentsPerYear),"")</f>
        <v/>
      </c>
      <c r="J19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2" s="36" t="str">
        <f ca="1">IF(PaymentSchedule[[#This Row],[PMT NO]]&lt;&gt;"",SUM(INDEX(PaymentSchedule[INTEREST],1,1):PaymentSchedule[[#This Row],[INTEREST]]),"")</f>
        <v/>
      </c>
    </row>
    <row r="193" spans="2:11">
      <c r="B193" s="24" t="str">
        <f>IF(LoanIsGood,IF(ROW()-ROW(PaymentSchedule[[#Headers],[PMT NO]])&gt;ScheduledNumberOfPayments,"",ROW()-ROW(PaymentSchedule[[#Headers],[PMT NO]])),"")</f>
        <v/>
      </c>
      <c r="C193" s="22" t="str">
        <f>IF(PaymentSchedule[[#This Row],[PMT NO]]&lt;&gt;"",EOMONTH(LoanStartDate,ROW(PaymentSchedule[[#This Row],[PMT NO]])-ROW(PaymentSchedule[[#Headers],[PMT NO]])-2)+DAY(LoanStartDate),"")</f>
        <v/>
      </c>
      <c r="D19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3" s="36" t="str">
        <f>IF(PaymentSchedule[[#This Row],[PMT NO]]&lt;&gt;"",ScheduledPayment,"")</f>
        <v/>
      </c>
      <c r="F19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3" s="36" t="str">
        <f>IF(PaymentSchedule[[#This Row],[PMT NO]]&lt;&gt;"",PaymentSchedule[[#This Row],[TOTAL PAYMENT]]-PaymentSchedule[[#This Row],[INTEREST]],"")</f>
        <v/>
      </c>
      <c r="I193" s="36" t="str">
        <f>IF(PaymentSchedule[[#This Row],[PMT NO]]&lt;&gt;"",PaymentSchedule[[#This Row],[BEGINNING BALANCE]]*(InterestRate/PaymentsPerYear),"")</f>
        <v/>
      </c>
      <c r="J19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3" s="36" t="str">
        <f ca="1">IF(PaymentSchedule[[#This Row],[PMT NO]]&lt;&gt;"",SUM(INDEX(PaymentSchedule[INTEREST],1,1):PaymentSchedule[[#This Row],[INTEREST]]),"")</f>
        <v/>
      </c>
    </row>
    <row r="194" spans="2:11">
      <c r="B194" s="24" t="str">
        <f>IF(LoanIsGood,IF(ROW()-ROW(PaymentSchedule[[#Headers],[PMT NO]])&gt;ScheduledNumberOfPayments,"",ROW()-ROW(PaymentSchedule[[#Headers],[PMT NO]])),"")</f>
        <v/>
      </c>
      <c r="C194" s="22" t="str">
        <f>IF(PaymentSchedule[[#This Row],[PMT NO]]&lt;&gt;"",EOMONTH(LoanStartDate,ROW(PaymentSchedule[[#This Row],[PMT NO]])-ROW(PaymentSchedule[[#Headers],[PMT NO]])-2)+DAY(LoanStartDate),"")</f>
        <v/>
      </c>
      <c r="D19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4" s="36" t="str">
        <f>IF(PaymentSchedule[[#This Row],[PMT NO]]&lt;&gt;"",ScheduledPayment,"")</f>
        <v/>
      </c>
      <c r="F19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4" s="36" t="str">
        <f>IF(PaymentSchedule[[#This Row],[PMT NO]]&lt;&gt;"",PaymentSchedule[[#This Row],[TOTAL PAYMENT]]-PaymentSchedule[[#This Row],[INTEREST]],"")</f>
        <v/>
      </c>
      <c r="I194" s="36" t="str">
        <f>IF(PaymentSchedule[[#This Row],[PMT NO]]&lt;&gt;"",PaymentSchedule[[#This Row],[BEGINNING BALANCE]]*(InterestRate/PaymentsPerYear),"")</f>
        <v/>
      </c>
      <c r="J19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4" s="36" t="str">
        <f ca="1">IF(PaymentSchedule[[#This Row],[PMT NO]]&lt;&gt;"",SUM(INDEX(PaymentSchedule[INTEREST],1,1):PaymentSchedule[[#This Row],[INTEREST]]),"")</f>
        <v/>
      </c>
    </row>
    <row r="195" spans="2:11">
      <c r="B195" s="24" t="str">
        <f>IF(LoanIsGood,IF(ROW()-ROW(PaymentSchedule[[#Headers],[PMT NO]])&gt;ScheduledNumberOfPayments,"",ROW()-ROW(PaymentSchedule[[#Headers],[PMT NO]])),"")</f>
        <v/>
      </c>
      <c r="C195" s="22" t="str">
        <f>IF(PaymentSchedule[[#This Row],[PMT NO]]&lt;&gt;"",EOMONTH(LoanStartDate,ROW(PaymentSchedule[[#This Row],[PMT NO]])-ROW(PaymentSchedule[[#Headers],[PMT NO]])-2)+DAY(LoanStartDate),"")</f>
        <v/>
      </c>
      <c r="D19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5" s="36" t="str">
        <f>IF(PaymentSchedule[[#This Row],[PMT NO]]&lt;&gt;"",ScheduledPayment,"")</f>
        <v/>
      </c>
      <c r="F19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5" s="36" t="str">
        <f>IF(PaymentSchedule[[#This Row],[PMT NO]]&lt;&gt;"",PaymentSchedule[[#This Row],[TOTAL PAYMENT]]-PaymentSchedule[[#This Row],[INTEREST]],"")</f>
        <v/>
      </c>
      <c r="I195" s="36" t="str">
        <f>IF(PaymentSchedule[[#This Row],[PMT NO]]&lt;&gt;"",PaymentSchedule[[#This Row],[BEGINNING BALANCE]]*(InterestRate/PaymentsPerYear),"")</f>
        <v/>
      </c>
      <c r="J19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5" s="36" t="str">
        <f ca="1">IF(PaymentSchedule[[#This Row],[PMT NO]]&lt;&gt;"",SUM(INDEX(PaymentSchedule[INTEREST],1,1):PaymentSchedule[[#This Row],[INTEREST]]),"")</f>
        <v/>
      </c>
    </row>
    <row r="196" spans="2:11">
      <c r="B196" s="24" t="str">
        <f>IF(LoanIsGood,IF(ROW()-ROW(PaymentSchedule[[#Headers],[PMT NO]])&gt;ScheduledNumberOfPayments,"",ROW()-ROW(PaymentSchedule[[#Headers],[PMT NO]])),"")</f>
        <v/>
      </c>
      <c r="C196" s="22" t="str">
        <f>IF(PaymentSchedule[[#This Row],[PMT NO]]&lt;&gt;"",EOMONTH(LoanStartDate,ROW(PaymentSchedule[[#This Row],[PMT NO]])-ROW(PaymentSchedule[[#Headers],[PMT NO]])-2)+DAY(LoanStartDate),"")</f>
        <v/>
      </c>
      <c r="D19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6" s="36" t="str">
        <f>IF(PaymentSchedule[[#This Row],[PMT NO]]&lt;&gt;"",ScheduledPayment,"")</f>
        <v/>
      </c>
      <c r="F19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6" s="36" t="str">
        <f>IF(PaymentSchedule[[#This Row],[PMT NO]]&lt;&gt;"",PaymentSchedule[[#This Row],[TOTAL PAYMENT]]-PaymentSchedule[[#This Row],[INTEREST]],"")</f>
        <v/>
      </c>
      <c r="I196" s="36" t="str">
        <f>IF(PaymentSchedule[[#This Row],[PMT NO]]&lt;&gt;"",PaymentSchedule[[#This Row],[BEGINNING BALANCE]]*(InterestRate/PaymentsPerYear),"")</f>
        <v/>
      </c>
      <c r="J19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6" s="36" t="str">
        <f ca="1">IF(PaymentSchedule[[#This Row],[PMT NO]]&lt;&gt;"",SUM(INDEX(PaymentSchedule[INTEREST],1,1):PaymentSchedule[[#This Row],[INTEREST]]),"")</f>
        <v/>
      </c>
    </row>
    <row r="197" spans="2:11">
      <c r="B197" s="24" t="str">
        <f>IF(LoanIsGood,IF(ROW()-ROW(PaymentSchedule[[#Headers],[PMT NO]])&gt;ScheduledNumberOfPayments,"",ROW()-ROW(PaymentSchedule[[#Headers],[PMT NO]])),"")</f>
        <v/>
      </c>
      <c r="C197" s="22" t="str">
        <f>IF(PaymentSchedule[[#This Row],[PMT NO]]&lt;&gt;"",EOMONTH(LoanStartDate,ROW(PaymentSchedule[[#This Row],[PMT NO]])-ROW(PaymentSchedule[[#Headers],[PMT NO]])-2)+DAY(LoanStartDate),"")</f>
        <v/>
      </c>
      <c r="D19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7" s="36" t="str">
        <f>IF(PaymentSchedule[[#This Row],[PMT NO]]&lt;&gt;"",ScheduledPayment,"")</f>
        <v/>
      </c>
      <c r="F19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7" s="36" t="str">
        <f>IF(PaymentSchedule[[#This Row],[PMT NO]]&lt;&gt;"",PaymentSchedule[[#This Row],[TOTAL PAYMENT]]-PaymentSchedule[[#This Row],[INTEREST]],"")</f>
        <v/>
      </c>
      <c r="I197" s="36" t="str">
        <f>IF(PaymentSchedule[[#This Row],[PMT NO]]&lt;&gt;"",PaymentSchedule[[#This Row],[BEGINNING BALANCE]]*(InterestRate/PaymentsPerYear),"")</f>
        <v/>
      </c>
      <c r="J19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7" s="36" t="str">
        <f ca="1">IF(PaymentSchedule[[#This Row],[PMT NO]]&lt;&gt;"",SUM(INDEX(PaymentSchedule[INTEREST],1,1):PaymentSchedule[[#This Row],[INTEREST]]),"")</f>
        <v/>
      </c>
    </row>
    <row r="198" spans="2:11">
      <c r="B198" s="24" t="str">
        <f>IF(LoanIsGood,IF(ROW()-ROW(PaymentSchedule[[#Headers],[PMT NO]])&gt;ScheduledNumberOfPayments,"",ROW()-ROW(PaymentSchedule[[#Headers],[PMT NO]])),"")</f>
        <v/>
      </c>
      <c r="C198" s="22" t="str">
        <f>IF(PaymentSchedule[[#This Row],[PMT NO]]&lt;&gt;"",EOMONTH(LoanStartDate,ROW(PaymentSchedule[[#This Row],[PMT NO]])-ROW(PaymentSchedule[[#Headers],[PMT NO]])-2)+DAY(LoanStartDate),"")</f>
        <v/>
      </c>
      <c r="D19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8" s="36" t="str">
        <f>IF(PaymentSchedule[[#This Row],[PMT NO]]&lt;&gt;"",ScheduledPayment,"")</f>
        <v/>
      </c>
      <c r="F19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8" s="36" t="str">
        <f>IF(PaymentSchedule[[#This Row],[PMT NO]]&lt;&gt;"",PaymentSchedule[[#This Row],[TOTAL PAYMENT]]-PaymentSchedule[[#This Row],[INTEREST]],"")</f>
        <v/>
      </c>
      <c r="I198" s="36" t="str">
        <f>IF(PaymentSchedule[[#This Row],[PMT NO]]&lt;&gt;"",PaymentSchedule[[#This Row],[BEGINNING BALANCE]]*(InterestRate/PaymentsPerYear),"")</f>
        <v/>
      </c>
      <c r="J19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8" s="36" t="str">
        <f ca="1">IF(PaymentSchedule[[#This Row],[PMT NO]]&lt;&gt;"",SUM(INDEX(PaymentSchedule[INTEREST],1,1):PaymentSchedule[[#This Row],[INTEREST]]),"")</f>
        <v/>
      </c>
    </row>
    <row r="199" spans="2:11">
      <c r="B199" s="24" t="str">
        <f>IF(LoanIsGood,IF(ROW()-ROW(PaymentSchedule[[#Headers],[PMT NO]])&gt;ScheduledNumberOfPayments,"",ROW()-ROW(PaymentSchedule[[#Headers],[PMT NO]])),"")</f>
        <v/>
      </c>
      <c r="C199" s="22" t="str">
        <f>IF(PaymentSchedule[[#This Row],[PMT NO]]&lt;&gt;"",EOMONTH(LoanStartDate,ROW(PaymentSchedule[[#This Row],[PMT NO]])-ROW(PaymentSchedule[[#Headers],[PMT NO]])-2)+DAY(LoanStartDate),"")</f>
        <v/>
      </c>
      <c r="D19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199" s="36" t="str">
        <f>IF(PaymentSchedule[[#This Row],[PMT NO]]&lt;&gt;"",ScheduledPayment,"")</f>
        <v/>
      </c>
      <c r="F19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19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199" s="36" t="str">
        <f>IF(PaymentSchedule[[#This Row],[PMT NO]]&lt;&gt;"",PaymentSchedule[[#This Row],[TOTAL PAYMENT]]-PaymentSchedule[[#This Row],[INTEREST]],"")</f>
        <v/>
      </c>
      <c r="I199" s="36" t="str">
        <f>IF(PaymentSchedule[[#This Row],[PMT NO]]&lt;&gt;"",PaymentSchedule[[#This Row],[BEGINNING BALANCE]]*(InterestRate/PaymentsPerYear),"")</f>
        <v/>
      </c>
      <c r="J19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199" s="36" t="str">
        <f ca="1">IF(PaymentSchedule[[#This Row],[PMT NO]]&lt;&gt;"",SUM(INDEX(PaymentSchedule[INTEREST],1,1):PaymentSchedule[[#This Row],[INTEREST]]),"")</f>
        <v/>
      </c>
    </row>
    <row r="200" spans="2:11">
      <c r="B200" s="24" t="str">
        <f>IF(LoanIsGood,IF(ROW()-ROW(PaymentSchedule[[#Headers],[PMT NO]])&gt;ScheduledNumberOfPayments,"",ROW()-ROW(PaymentSchedule[[#Headers],[PMT NO]])),"")</f>
        <v/>
      </c>
      <c r="C200" s="22" t="str">
        <f>IF(PaymentSchedule[[#This Row],[PMT NO]]&lt;&gt;"",EOMONTH(LoanStartDate,ROW(PaymentSchedule[[#This Row],[PMT NO]])-ROW(PaymentSchedule[[#Headers],[PMT NO]])-2)+DAY(LoanStartDate),"")</f>
        <v/>
      </c>
      <c r="D20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0" s="36" t="str">
        <f>IF(PaymentSchedule[[#This Row],[PMT NO]]&lt;&gt;"",ScheduledPayment,"")</f>
        <v/>
      </c>
      <c r="F20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0" s="36" t="str">
        <f>IF(PaymentSchedule[[#This Row],[PMT NO]]&lt;&gt;"",PaymentSchedule[[#This Row],[TOTAL PAYMENT]]-PaymentSchedule[[#This Row],[INTEREST]],"")</f>
        <v/>
      </c>
      <c r="I200" s="36" t="str">
        <f>IF(PaymentSchedule[[#This Row],[PMT NO]]&lt;&gt;"",PaymentSchedule[[#This Row],[BEGINNING BALANCE]]*(InterestRate/PaymentsPerYear),"")</f>
        <v/>
      </c>
      <c r="J20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0" s="36" t="str">
        <f ca="1">IF(PaymentSchedule[[#This Row],[PMT NO]]&lt;&gt;"",SUM(INDEX(PaymentSchedule[INTEREST],1,1):PaymentSchedule[[#This Row],[INTEREST]]),"")</f>
        <v/>
      </c>
    </row>
    <row r="201" spans="2:11">
      <c r="B201" s="24" t="str">
        <f>IF(LoanIsGood,IF(ROW()-ROW(PaymentSchedule[[#Headers],[PMT NO]])&gt;ScheduledNumberOfPayments,"",ROW()-ROW(PaymentSchedule[[#Headers],[PMT NO]])),"")</f>
        <v/>
      </c>
      <c r="C201" s="22" t="str">
        <f>IF(PaymentSchedule[[#This Row],[PMT NO]]&lt;&gt;"",EOMONTH(LoanStartDate,ROW(PaymentSchedule[[#This Row],[PMT NO]])-ROW(PaymentSchedule[[#Headers],[PMT NO]])-2)+DAY(LoanStartDate),"")</f>
        <v/>
      </c>
      <c r="D20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1" s="36" t="str">
        <f>IF(PaymentSchedule[[#This Row],[PMT NO]]&lt;&gt;"",ScheduledPayment,"")</f>
        <v/>
      </c>
      <c r="F20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1" s="36" t="str">
        <f>IF(PaymentSchedule[[#This Row],[PMT NO]]&lt;&gt;"",PaymentSchedule[[#This Row],[TOTAL PAYMENT]]-PaymentSchedule[[#This Row],[INTEREST]],"")</f>
        <v/>
      </c>
      <c r="I201" s="36" t="str">
        <f>IF(PaymentSchedule[[#This Row],[PMT NO]]&lt;&gt;"",PaymentSchedule[[#This Row],[BEGINNING BALANCE]]*(InterestRate/PaymentsPerYear),"")</f>
        <v/>
      </c>
      <c r="J20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1" s="36" t="str">
        <f ca="1">IF(PaymentSchedule[[#This Row],[PMT NO]]&lt;&gt;"",SUM(INDEX(PaymentSchedule[INTEREST],1,1):PaymentSchedule[[#This Row],[INTEREST]]),"")</f>
        <v/>
      </c>
    </row>
    <row r="202" spans="2:11">
      <c r="B202" s="24" t="str">
        <f>IF(LoanIsGood,IF(ROW()-ROW(PaymentSchedule[[#Headers],[PMT NO]])&gt;ScheduledNumberOfPayments,"",ROW()-ROW(PaymentSchedule[[#Headers],[PMT NO]])),"")</f>
        <v/>
      </c>
      <c r="C202" s="22" t="str">
        <f>IF(PaymentSchedule[[#This Row],[PMT NO]]&lt;&gt;"",EOMONTH(LoanStartDate,ROW(PaymentSchedule[[#This Row],[PMT NO]])-ROW(PaymentSchedule[[#Headers],[PMT NO]])-2)+DAY(LoanStartDate),"")</f>
        <v/>
      </c>
      <c r="D20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2" s="36" t="str">
        <f>IF(PaymentSchedule[[#This Row],[PMT NO]]&lt;&gt;"",ScheduledPayment,"")</f>
        <v/>
      </c>
      <c r="F20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2" s="36" t="str">
        <f>IF(PaymentSchedule[[#This Row],[PMT NO]]&lt;&gt;"",PaymentSchedule[[#This Row],[TOTAL PAYMENT]]-PaymentSchedule[[#This Row],[INTEREST]],"")</f>
        <v/>
      </c>
      <c r="I202" s="36" t="str">
        <f>IF(PaymentSchedule[[#This Row],[PMT NO]]&lt;&gt;"",PaymentSchedule[[#This Row],[BEGINNING BALANCE]]*(InterestRate/PaymentsPerYear),"")</f>
        <v/>
      </c>
      <c r="J20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2" s="36" t="str">
        <f ca="1">IF(PaymentSchedule[[#This Row],[PMT NO]]&lt;&gt;"",SUM(INDEX(PaymentSchedule[INTEREST],1,1):PaymentSchedule[[#This Row],[INTEREST]]),"")</f>
        <v/>
      </c>
    </row>
    <row r="203" spans="2:11">
      <c r="B203" s="24" t="str">
        <f>IF(LoanIsGood,IF(ROW()-ROW(PaymentSchedule[[#Headers],[PMT NO]])&gt;ScheduledNumberOfPayments,"",ROW()-ROW(PaymentSchedule[[#Headers],[PMT NO]])),"")</f>
        <v/>
      </c>
      <c r="C203" s="22" t="str">
        <f>IF(PaymentSchedule[[#This Row],[PMT NO]]&lt;&gt;"",EOMONTH(LoanStartDate,ROW(PaymentSchedule[[#This Row],[PMT NO]])-ROW(PaymentSchedule[[#Headers],[PMT NO]])-2)+DAY(LoanStartDate),"")</f>
        <v/>
      </c>
      <c r="D20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3" s="36" t="str">
        <f>IF(PaymentSchedule[[#This Row],[PMT NO]]&lt;&gt;"",ScheduledPayment,"")</f>
        <v/>
      </c>
      <c r="F20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3" s="36" t="str">
        <f>IF(PaymentSchedule[[#This Row],[PMT NO]]&lt;&gt;"",PaymentSchedule[[#This Row],[TOTAL PAYMENT]]-PaymentSchedule[[#This Row],[INTEREST]],"")</f>
        <v/>
      </c>
      <c r="I203" s="36" t="str">
        <f>IF(PaymentSchedule[[#This Row],[PMT NO]]&lt;&gt;"",PaymentSchedule[[#This Row],[BEGINNING BALANCE]]*(InterestRate/PaymentsPerYear),"")</f>
        <v/>
      </c>
      <c r="J20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3" s="36" t="str">
        <f ca="1">IF(PaymentSchedule[[#This Row],[PMT NO]]&lt;&gt;"",SUM(INDEX(PaymentSchedule[INTEREST],1,1):PaymentSchedule[[#This Row],[INTEREST]]),"")</f>
        <v/>
      </c>
    </row>
    <row r="204" spans="2:11">
      <c r="B204" s="24" t="str">
        <f>IF(LoanIsGood,IF(ROW()-ROW(PaymentSchedule[[#Headers],[PMT NO]])&gt;ScheduledNumberOfPayments,"",ROW()-ROW(PaymentSchedule[[#Headers],[PMT NO]])),"")</f>
        <v/>
      </c>
      <c r="C204" s="22" t="str">
        <f>IF(PaymentSchedule[[#This Row],[PMT NO]]&lt;&gt;"",EOMONTH(LoanStartDate,ROW(PaymentSchedule[[#This Row],[PMT NO]])-ROW(PaymentSchedule[[#Headers],[PMT NO]])-2)+DAY(LoanStartDate),"")</f>
        <v/>
      </c>
      <c r="D20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4" s="36" t="str">
        <f>IF(PaymentSchedule[[#This Row],[PMT NO]]&lt;&gt;"",ScheduledPayment,"")</f>
        <v/>
      </c>
      <c r="F20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4" s="36" t="str">
        <f>IF(PaymentSchedule[[#This Row],[PMT NO]]&lt;&gt;"",PaymentSchedule[[#This Row],[TOTAL PAYMENT]]-PaymentSchedule[[#This Row],[INTEREST]],"")</f>
        <v/>
      </c>
      <c r="I204" s="36" t="str">
        <f>IF(PaymentSchedule[[#This Row],[PMT NO]]&lt;&gt;"",PaymentSchedule[[#This Row],[BEGINNING BALANCE]]*(InterestRate/PaymentsPerYear),"")</f>
        <v/>
      </c>
      <c r="J20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4" s="36" t="str">
        <f ca="1">IF(PaymentSchedule[[#This Row],[PMT NO]]&lt;&gt;"",SUM(INDEX(PaymentSchedule[INTEREST],1,1):PaymentSchedule[[#This Row],[INTEREST]]),"")</f>
        <v/>
      </c>
    </row>
    <row r="205" spans="2:11">
      <c r="B205" s="24" t="str">
        <f>IF(LoanIsGood,IF(ROW()-ROW(PaymentSchedule[[#Headers],[PMT NO]])&gt;ScheduledNumberOfPayments,"",ROW()-ROW(PaymentSchedule[[#Headers],[PMT NO]])),"")</f>
        <v/>
      </c>
      <c r="C205" s="22" t="str">
        <f>IF(PaymentSchedule[[#This Row],[PMT NO]]&lt;&gt;"",EOMONTH(LoanStartDate,ROW(PaymentSchedule[[#This Row],[PMT NO]])-ROW(PaymentSchedule[[#Headers],[PMT NO]])-2)+DAY(LoanStartDate),"")</f>
        <v/>
      </c>
      <c r="D20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5" s="36" t="str">
        <f>IF(PaymentSchedule[[#This Row],[PMT NO]]&lt;&gt;"",ScheduledPayment,"")</f>
        <v/>
      </c>
      <c r="F20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5" s="36" t="str">
        <f>IF(PaymentSchedule[[#This Row],[PMT NO]]&lt;&gt;"",PaymentSchedule[[#This Row],[TOTAL PAYMENT]]-PaymentSchedule[[#This Row],[INTEREST]],"")</f>
        <v/>
      </c>
      <c r="I205" s="36" t="str">
        <f>IF(PaymentSchedule[[#This Row],[PMT NO]]&lt;&gt;"",PaymentSchedule[[#This Row],[BEGINNING BALANCE]]*(InterestRate/PaymentsPerYear),"")</f>
        <v/>
      </c>
      <c r="J20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5" s="36" t="str">
        <f ca="1">IF(PaymentSchedule[[#This Row],[PMT NO]]&lt;&gt;"",SUM(INDEX(PaymentSchedule[INTEREST],1,1):PaymentSchedule[[#This Row],[INTEREST]]),"")</f>
        <v/>
      </c>
    </row>
    <row r="206" spans="2:11">
      <c r="B206" s="24" t="str">
        <f>IF(LoanIsGood,IF(ROW()-ROW(PaymentSchedule[[#Headers],[PMT NO]])&gt;ScheduledNumberOfPayments,"",ROW()-ROW(PaymentSchedule[[#Headers],[PMT NO]])),"")</f>
        <v/>
      </c>
      <c r="C206" s="22" t="str">
        <f>IF(PaymentSchedule[[#This Row],[PMT NO]]&lt;&gt;"",EOMONTH(LoanStartDate,ROW(PaymentSchedule[[#This Row],[PMT NO]])-ROW(PaymentSchedule[[#Headers],[PMT NO]])-2)+DAY(LoanStartDate),"")</f>
        <v/>
      </c>
      <c r="D20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6" s="36" t="str">
        <f>IF(PaymentSchedule[[#This Row],[PMT NO]]&lt;&gt;"",ScheduledPayment,"")</f>
        <v/>
      </c>
      <c r="F20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6" s="36" t="str">
        <f>IF(PaymentSchedule[[#This Row],[PMT NO]]&lt;&gt;"",PaymentSchedule[[#This Row],[TOTAL PAYMENT]]-PaymentSchedule[[#This Row],[INTEREST]],"")</f>
        <v/>
      </c>
      <c r="I206" s="36" t="str">
        <f>IF(PaymentSchedule[[#This Row],[PMT NO]]&lt;&gt;"",PaymentSchedule[[#This Row],[BEGINNING BALANCE]]*(InterestRate/PaymentsPerYear),"")</f>
        <v/>
      </c>
      <c r="J20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6" s="36" t="str">
        <f ca="1">IF(PaymentSchedule[[#This Row],[PMT NO]]&lt;&gt;"",SUM(INDEX(PaymentSchedule[INTEREST],1,1):PaymentSchedule[[#This Row],[INTEREST]]),"")</f>
        <v/>
      </c>
    </row>
    <row r="207" spans="2:11">
      <c r="B207" s="24" t="str">
        <f>IF(LoanIsGood,IF(ROW()-ROW(PaymentSchedule[[#Headers],[PMT NO]])&gt;ScheduledNumberOfPayments,"",ROW()-ROW(PaymentSchedule[[#Headers],[PMT NO]])),"")</f>
        <v/>
      </c>
      <c r="C207" s="22" t="str">
        <f>IF(PaymentSchedule[[#This Row],[PMT NO]]&lt;&gt;"",EOMONTH(LoanStartDate,ROW(PaymentSchedule[[#This Row],[PMT NO]])-ROW(PaymentSchedule[[#Headers],[PMT NO]])-2)+DAY(LoanStartDate),"")</f>
        <v/>
      </c>
      <c r="D20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7" s="36" t="str">
        <f>IF(PaymentSchedule[[#This Row],[PMT NO]]&lt;&gt;"",ScheduledPayment,"")</f>
        <v/>
      </c>
      <c r="F20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7" s="36" t="str">
        <f>IF(PaymentSchedule[[#This Row],[PMT NO]]&lt;&gt;"",PaymentSchedule[[#This Row],[TOTAL PAYMENT]]-PaymentSchedule[[#This Row],[INTEREST]],"")</f>
        <v/>
      </c>
      <c r="I207" s="36" t="str">
        <f>IF(PaymentSchedule[[#This Row],[PMT NO]]&lt;&gt;"",PaymentSchedule[[#This Row],[BEGINNING BALANCE]]*(InterestRate/PaymentsPerYear),"")</f>
        <v/>
      </c>
      <c r="J20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7" s="36" t="str">
        <f ca="1">IF(PaymentSchedule[[#This Row],[PMT NO]]&lt;&gt;"",SUM(INDEX(PaymentSchedule[INTEREST],1,1):PaymentSchedule[[#This Row],[INTEREST]]),"")</f>
        <v/>
      </c>
    </row>
    <row r="208" spans="2:11">
      <c r="B208" s="24" t="str">
        <f>IF(LoanIsGood,IF(ROW()-ROW(PaymentSchedule[[#Headers],[PMT NO]])&gt;ScheduledNumberOfPayments,"",ROW()-ROW(PaymentSchedule[[#Headers],[PMT NO]])),"")</f>
        <v/>
      </c>
      <c r="C208" s="22" t="str">
        <f>IF(PaymentSchedule[[#This Row],[PMT NO]]&lt;&gt;"",EOMONTH(LoanStartDate,ROW(PaymentSchedule[[#This Row],[PMT NO]])-ROW(PaymentSchedule[[#Headers],[PMT NO]])-2)+DAY(LoanStartDate),"")</f>
        <v/>
      </c>
      <c r="D20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8" s="36" t="str">
        <f>IF(PaymentSchedule[[#This Row],[PMT NO]]&lt;&gt;"",ScheduledPayment,"")</f>
        <v/>
      </c>
      <c r="F20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8" s="36" t="str">
        <f>IF(PaymentSchedule[[#This Row],[PMT NO]]&lt;&gt;"",PaymentSchedule[[#This Row],[TOTAL PAYMENT]]-PaymentSchedule[[#This Row],[INTEREST]],"")</f>
        <v/>
      </c>
      <c r="I208" s="36" t="str">
        <f>IF(PaymentSchedule[[#This Row],[PMT NO]]&lt;&gt;"",PaymentSchedule[[#This Row],[BEGINNING BALANCE]]*(InterestRate/PaymentsPerYear),"")</f>
        <v/>
      </c>
      <c r="J20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8" s="36" t="str">
        <f ca="1">IF(PaymentSchedule[[#This Row],[PMT NO]]&lt;&gt;"",SUM(INDEX(PaymentSchedule[INTEREST],1,1):PaymentSchedule[[#This Row],[INTEREST]]),"")</f>
        <v/>
      </c>
    </row>
    <row r="209" spans="2:11">
      <c r="B209" s="24" t="str">
        <f>IF(LoanIsGood,IF(ROW()-ROW(PaymentSchedule[[#Headers],[PMT NO]])&gt;ScheduledNumberOfPayments,"",ROW()-ROW(PaymentSchedule[[#Headers],[PMT NO]])),"")</f>
        <v/>
      </c>
      <c r="C209" s="22" t="str">
        <f>IF(PaymentSchedule[[#This Row],[PMT NO]]&lt;&gt;"",EOMONTH(LoanStartDate,ROW(PaymentSchedule[[#This Row],[PMT NO]])-ROW(PaymentSchedule[[#Headers],[PMT NO]])-2)+DAY(LoanStartDate),"")</f>
        <v/>
      </c>
      <c r="D20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09" s="36" t="str">
        <f>IF(PaymentSchedule[[#This Row],[PMT NO]]&lt;&gt;"",ScheduledPayment,"")</f>
        <v/>
      </c>
      <c r="F20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0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09" s="36" t="str">
        <f>IF(PaymentSchedule[[#This Row],[PMT NO]]&lt;&gt;"",PaymentSchedule[[#This Row],[TOTAL PAYMENT]]-PaymentSchedule[[#This Row],[INTEREST]],"")</f>
        <v/>
      </c>
      <c r="I209" s="36" t="str">
        <f>IF(PaymentSchedule[[#This Row],[PMT NO]]&lt;&gt;"",PaymentSchedule[[#This Row],[BEGINNING BALANCE]]*(InterestRate/PaymentsPerYear),"")</f>
        <v/>
      </c>
      <c r="J20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09" s="36" t="str">
        <f ca="1">IF(PaymentSchedule[[#This Row],[PMT NO]]&lt;&gt;"",SUM(INDEX(PaymentSchedule[INTEREST],1,1):PaymentSchedule[[#This Row],[INTEREST]]),"")</f>
        <v/>
      </c>
    </row>
    <row r="210" spans="2:11">
      <c r="B210" s="24" t="str">
        <f>IF(LoanIsGood,IF(ROW()-ROW(PaymentSchedule[[#Headers],[PMT NO]])&gt;ScheduledNumberOfPayments,"",ROW()-ROW(PaymentSchedule[[#Headers],[PMT NO]])),"")</f>
        <v/>
      </c>
      <c r="C210" s="22" t="str">
        <f>IF(PaymentSchedule[[#This Row],[PMT NO]]&lt;&gt;"",EOMONTH(LoanStartDate,ROW(PaymentSchedule[[#This Row],[PMT NO]])-ROW(PaymentSchedule[[#Headers],[PMT NO]])-2)+DAY(LoanStartDate),"")</f>
        <v/>
      </c>
      <c r="D21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0" s="36" t="str">
        <f>IF(PaymentSchedule[[#This Row],[PMT NO]]&lt;&gt;"",ScheduledPayment,"")</f>
        <v/>
      </c>
      <c r="F21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0" s="36" t="str">
        <f>IF(PaymentSchedule[[#This Row],[PMT NO]]&lt;&gt;"",PaymentSchedule[[#This Row],[TOTAL PAYMENT]]-PaymentSchedule[[#This Row],[INTEREST]],"")</f>
        <v/>
      </c>
      <c r="I210" s="36" t="str">
        <f>IF(PaymentSchedule[[#This Row],[PMT NO]]&lt;&gt;"",PaymentSchedule[[#This Row],[BEGINNING BALANCE]]*(InterestRate/PaymentsPerYear),"")</f>
        <v/>
      </c>
      <c r="J21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0" s="36" t="str">
        <f ca="1">IF(PaymentSchedule[[#This Row],[PMT NO]]&lt;&gt;"",SUM(INDEX(PaymentSchedule[INTEREST],1,1):PaymentSchedule[[#This Row],[INTEREST]]),"")</f>
        <v/>
      </c>
    </row>
    <row r="211" spans="2:11">
      <c r="B211" s="24" t="str">
        <f>IF(LoanIsGood,IF(ROW()-ROW(PaymentSchedule[[#Headers],[PMT NO]])&gt;ScheduledNumberOfPayments,"",ROW()-ROW(PaymentSchedule[[#Headers],[PMT NO]])),"")</f>
        <v/>
      </c>
      <c r="C211" s="22" t="str">
        <f>IF(PaymentSchedule[[#This Row],[PMT NO]]&lt;&gt;"",EOMONTH(LoanStartDate,ROW(PaymentSchedule[[#This Row],[PMT NO]])-ROW(PaymentSchedule[[#Headers],[PMT NO]])-2)+DAY(LoanStartDate),"")</f>
        <v/>
      </c>
      <c r="D21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1" s="36" t="str">
        <f>IF(PaymentSchedule[[#This Row],[PMT NO]]&lt;&gt;"",ScheduledPayment,"")</f>
        <v/>
      </c>
      <c r="F21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1" s="36" t="str">
        <f>IF(PaymentSchedule[[#This Row],[PMT NO]]&lt;&gt;"",PaymentSchedule[[#This Row],[TOTAL PAYMENT]]-PaymentSchedule[[#This Row],[INTEREST]],"")</f>
        <v/>
      </c>
      <c r="I211" s="36" t="str">
        <f>IF(PaymentSchedule[[#This Row],[PMT NO]]&lt;&gt;"",PaymentSchedule[[#This Row],[BEGINNING BALANCE]]*(InterestRate/PaymentsPerYear),"")</f>
        <v/>
      </c>
      <c r="J21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1" s="36" t="str">
        <f ca="1">IF(PaymentSchedule[[#This Row],[PMT NO]]&lt;&gt;"",SUM(INDEX(PaymentSchedule[INTEREST],1,1):PaymentSchedule[[#This Row],[INTEREST]]),"")</f>
        <v/>
      </c>
    </row>
    <row r="212" spans="2:11">
      <c r="B212" s="24" t="str">
        <f>IF(LoanIsGood,IF(ROW()-ROW(PaymentSchedule[[#Headers],[PMT NO]])&gt;ScheduledNumberOfPayments,"",ROW()-ROW(PaymentSchedule[[#Headers],[PMT NO]])),"")</f>
        <v/>
      </c>
      <c r="C212" s="22" t="str">
        <f>IF(PaymentSchedule[[#This Row],[PMT NO]]&lt;&gt;"",EOMONTH(LoanStartDate,ROW(PaymentSchedule[[#This Row],[PMT NO]])-ROW(PaymentSchedule[[#Headers],[PMT NO]])-2)+DAY(LoanStartDate),"")</f>
        <v/>
      </c>
      <c r="D21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2" s="36" t="str">
        <f>IF(PaymentSchedule[[#This Row],[PMT NO]]&lt;&gt;"",ScheduledPayment,"")</f>
        <v/>
      </c>
      <c r="F21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2" s="36" t="str">
        <f>IF(PaymentSchedule[[#This Row],[PMT NO]]&lt;&gt;"",PaymentSchedule[[#This Row],[TOTAL PAYMENT]]-PaymentSchedule[[#This Row],[INTEREST]],"")</f>
        <v/>
      </c>
      <c r="I212" s="36" t="str">
        <f>IF(PaymentSchedule[[#This Row],[PMT NO]]&lt;&gt;"",PaymentSchedule[[#This Row],[BEGINNING BALANCE]]*(InterestRate/PaymentsPerYear),"")</f>
        <v/>
      </c>
      <c r="J21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2" s="36" t="str">
        <f ca="1">IF(PaymentSchedule[[#This Row],[PMT NO]]&lt;&gt;"",SUM(INDEX(PaymentSchedule[INTEREST],1,1):PaymentSchedule[[#This Row],[INTEREST]]),"")</f>
        <v/>
      </c>
    </row>
    <row r="213" spans="2:11">
      <c r="B213" s="24" t="str">
        <f>IF(LoanIsGood,IF(ROW()-ROW(PaymentSchedule[[#Headers],[PMT NO]])&gt;ScheduledNumberOfPayments,"",ROW()-ROW(PaymentSchedule[[#Headers],[PMT NO]])),"")</f>
        <v/>
      </c>
      <c r="C213" s="22" t="str">
        <f>IF(PaymentSchedule[[#This Row],[PMT NO]]&lt;&gt;"",EOMONTH(LoanStartDate,ROW(PaymentSchedule[[#This Row],[PMT NO]])-ROW(PaymentSchedule[[#Headers],[PMT NO]])-2)+DAY(LoanStartDate),"")</f>
        <v/>
      </c>
      <c r="D21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3" s="36" t="str">
        <f>IF(PaymentSchedule[[#This Row],[PMT NO]]&lt;&gt;"",ScheduledPayment,"")</f>
        <v/>
      </c>
      <c r="F21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3" s="36" t="str">
        <f>IF(PaymentSchedule[[#This Row],[PMT NO]]&lt;&gt;"",PaymentSchedule[[#This Row],[TOTAL PAYMENT]]-PaymentSchedule[[#This Row],[INTEREST]],"")</f>
        <v/>
      </c>
      <c r="I213" s="36" t="str">
        <f>IF(PaymentSchedule[[#This Row],[PMT NO]]&lt;&gt;"",PaymentSchedule[[#This Row],[BEGINNING BALANCE]]*(InterestRate/PaymentsPerYear),"")</f>
        <v/>
      </c>
      <c r="J21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3" s="36" t="str">
        <f ca="1">IF(PaymentSchedule[[#This Row],[PMT NO]]&lt;&gt;"",SUM(INDEX(PaymentSchedule[INTEREST],1,1):PaymentSchedule[[#This Row],[INTEREST]]),"")</f>
        <v/>
      </c>
    </row>
    <row r="214" spans="2:11">
      <c r="B214" s="24" t="str">
        <f>IF(LoanIsGood,IF(ROW()-ROW(PaymentSchedule[[#Headers],[PMT NO]])&gt;ScheduledNumberOfPayments,"",ROW()-ROW(PaymentSchedule[[#Headers],[PMT NO]])),"")</f>
        <v/>
      </c>
      <c r="C214" s="22" t="str">
        <f>IF(PaymentSchedule[[#This Row],[PMT NO]]&lt;&gt;"",EOMONTH(LoanStartDate,ROW(PaymentSchedule[[#This Row],[PMT NO]])-ROW(PaymentSchedule[[#Headers],[PMT NO]])-2)+DAY(LoanStartDate),"")</f>
        <v/>
      </c>
      <c r="D21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4" s="36" t="str">
        <f>IF(PaymentSchedule[[#This Row],[PMT NO]]&lt;&gt;"",ScheduledPayment,"")</f>
        <v/>
      </c>
      <c r="F21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4" s="36" t="str">
        <f>IF(PaymentSchedule[[#This Row],[PMT NO]]&lt;&gt;"",PaymentSchedule[[#This Row],[TOTAL PAYMENT]]-PaymentSchedule[[#This Row],[INTEREST]],"")</f>
        <v/>
      </c>
      <c r="I214" s="36" t="str">
        <f>IF(PaymentSchedule[[#This Row],[PMT NO]]&lt;&gt;"",PaymentSchedule[[#This Row],[BEGINNING BALANCE]]*(InterestRate/PaymentsPerYear),"")</f>
        <v/>
      </c>
      <c r="J21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4" s="36" t="str">
        <f ca="1">IF(PaymentSchedule[[#This Row],[PMT NO]]&lt;&gt;"",SUM(INDEX(PaymentSchedule[INTEREST],1,1):PaymentSchedule[[#This Row],[INTEREST]]),"")</f>
        <v/>
      </c>
    </row>
    <row r="215" spans="2:11">
      <c r="B215" s="24" t="str">
        <f>IF(LoanIsGood,IF(ROW()-ROW(PaymentSchedule[[#Headers],[PMT NO]])&gt;ScheduledNumberOfPayments,"",ROW()-ROW(PaymentSchedule[[#Headers],[PMT NO]])),"")</f>
        <v/>
      </c>
      <c r="C215" s="22" t="str">
        <f>IF(PaymentSchedule[[#This Row],[PMT NO]]&lt;&gt;"",EOMONTH(LoanStartDate,ROW(PaymentSchedule[[#This Row],[PMT NO]])-ROW(PaymentSchedule[[#Headers],[PMT NO]])-2)+DAY(LoanStartDate),"")</f>
        <v/>
      </c>
      <c r="D21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5" s="36" t="str">
        <f>IF(PaymentSchedule[[#This Row],[PMT NO]]&lt;&gt;"",ScheduledPayment,"")</f>
        <v/>
      </c>
      <c r="F21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5" s="36" t="str">
        <f>IF(PaymentSchedule[[#This Row],[PMT NO]]&lt;&gt;"",PaymentSchedule[[#This Row],[TOTAL PAYMENT]]-PaymentSchedule[[#This Row],[INTEREST]],"")</f>
        <v/>
      </c>
      <c r="I215" s="36" t="str">
        <f>IF(PaymentSchedule[[#This Row],[PMT NO]]&lt;&gt;"",PaymentSchedule[[#This Row],[BEGINNING BALANCE]]*(InterestRate/PaymentsPerYear),"")</f>
        <v/>
      </c>
      <c r="J21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5" s="36" t="str">
        <f ca="1">IF(PaymentSchedule[[#This Row],[PMT NO]]&lt;&gt;"",SUM(INDEX(PaymentSchedule[INTEREST],1,1):PaymentSchedule[[#This Row],[INTEREST]]),"")</f>
        <v/>
      </c>
    </row>
    <row r="216" spans="2:11">
      <c r="B216" s="24" t="str">
        <f>IF(LoanIsGood,IF(ROW()-ROW(PaymentSchedule[[#Headers],[PMT NO]])&gt;ScheduledNumberOfPayments,"",ROW()-ROW(PaymentSchedule[[#Headers],[PMT NO]])),"")</f>
        <v/>
      </c>
      <c r="C216" s="22" t="str">
        <f>IF(PaymentSchedule[[#This Row],[PMT NO]]&lt;&gt;"",EOMONTH(LoanStartDate,ROW(PaymentSchedule[[#This Row],[PMT NO]])-ROW(PaymentSchedule[[#Headers],[PMT NO]])-2)+DAY(LoanStartDate),"")</f>
        <v/>
      </c>
      <c r="D21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6" s="36" t="str">
        <f>IF(PaymentSchedule[[#This Row],[PMT NO]]&lt;&gt;"",ScheduledPayment,"")</f>
        <v/>
      </c>
      <c r="F21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6" s="36" t="str">
        <f>IF(PaymentSchedule[[#This Row],[PMT NO]]&lt;&gt;"",PaymentSchedule[[#This Row],[TOTAL PAYMENT]]-PaymentSchedule[[#This Row],[INTEREST]],"")</f>
        <v/>
      </c>
      <c r="I216" s="36" t="str">
        <f>IF(PaymentSchedule[[#This Row],[PMT NO]]&lt;&gt;"",PaymentSchedule[[#This Row],[BEGINNING BALANCE]]*(InterestRate/PaymentsPerYear),"")</f>
        <v/>
      </c>
      <c r="J21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6" s="36" t="str">
        <f ca="1">IF(PaymentSchedule[[#This Row],[PMT NO]]&lt;&gt;"",SUM(INDEX(PaymentSchedule[INTEREST],1,1):PaymentSchedule[[#This Row],[INTEREST]]),"")</f>
        <v/>
      </c>
    </row>
    <row r="217" spans="2:11">
      <c r="B217" s="24" t="str">
        <f>IF(LoanIsGood,IF(ROW()-ROW(PaymentSchedule[[#Headers],[PMT NO]])&gt;ScheduledNumberOfPayments,"",ROW()-ROW(PaymentSchedule[[#Headers],[PMT NO]])),"")</f>
        <v/>
      </c>
      <c r="C217" s="22" t="str">
        <f>IF(PaymentSchedule[[#This Row],[PMT NO]]&lt;&gt;"",EOMONTH(LoanStartDate,ROW(PaymentSchedule[[#This Row],[PMT NO]])-ROW(PaymentSchedule[[#Headers],[PMT NO]])-2)+DAY(LoanStartDate),"")</f>
        <v/>
      </c>
      <c r="D21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7" s="36" t="str">
        <f>IF(PaymentSchedule[[#This Row],[PMT NO]]&lt;&gt;"",ScheduledPayment,"")</f>
        <v/>
      </c>
      <c r="F21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7" s="36" t="str">
        <f>IF(PaymentSchedule[[#This Row],[PMT NO]]&lt;&gt;"",PaymentSchedule[[#This Row],[TOTAL PAYMENT]]-PaymentSchedule[[#This Row],[INTEREST]],"")</f>
        <v/>
      </c>
      <c r="I217" s="36" t="str">
        <f>IF(PaymentSchedule[[#This Row],[PMT NO]]&lt;&gt;"",PaymentSchedule[[#This Row],[BEGINNING BALANCE]]*(InterestRate/PaymentsPerYear),"")</f>
        <v/>
      </c>
      <c r="J21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7" s="36" t="str">
        <f ca="1">IF(PaymentSchedule[[#This Row],[PMT NO]]&lt;&gt;"",SUM(INDEX(PaymentSchedule[INTEREST],1,1):PaymentSchedule[[#This Row],[INTEREST]]),"")</f>
        <v/>
      </c>
    </row>
    <row r="218" spans="2:11">
      <c r="B218" s="24" t="str">
        <f>IF(LoanIsGood,IF(ROW()-ROW(PaymentSchedule[[#Headers],[PMT NO]])&gt;ScheduledNumberOfPayments,"",ROW()-ROW(PaymentSchedule[[#Headers],[PMT NO]])),"")</f>
        <v/>
      </c>
      <c r="C218" s="22" t="str">
        <f>IF(PaymentSchedule[[#This Row],[PMT NO]]&lt;&gt;"",EOMONTH(LoanStartDate,ROW(PaymentSchedule[[#This Row],[PMT NO]])-ROW(PaymentSchedule[[#Headers],[PMT NO]])-2)+DAY(LoanStartDate),"")</f>
        <v/>
      </c>
      <c r="D21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8" s="36" t="str">
        <f>IF(PaymentSchedule[[#This Row],[PMT NO]]&lt;&gt;"",ScheduledPayment,"")</f>
        <v/>
      </c>
      <c r="F21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8" s="36" t="str">
        <f>IF(PaymentSchedule[[#This Row],[PMT NO]]&lt;&gt;"",PaymentSchedule[[#This Row],[TOTAL PAYMENT]]-PaymentSchedule[[#This Row],[INTEREST]],"")</f>
        <v/>
      </c>
      <c r="I218" s="36" t="str">
        <f>IF(PaymentSchedule[[#This Row],[PMT NO]]&lt;&gt;"",PaymentSchedule[[#This Row],[BEGINNING BALANCE]]*(InterestRate/PaymentsPerYear),"")</f>
        <v/>
      </c>
      <c r="J21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8" s="36" t="str">
        <f ca="1">IF(PaymentSchedule[[#This Row],[PMT NO]]&lt;&gt;"",SUM(INDEX(PaymentSchedule[INTEREST],1,1):PaymentSchedule[[#This Row],[INTEREST]]),"")</f>
        <v/>
      </c>
    </row>
    <row r="219" spans="2:11">
      <c r="B219" s="24" t="str">
        <f>IF(LoanIsGood,IF(ROW()-ROW(PaymentSchedule[[#Headers],[PMT NO]])&gt;ScheduledNumberOfPayments,"",ROW()-ROW(PaymentSchedule[[#Headers],[PMT NO]])),"")</f>
        <v/>
      </c>
      <c r="C219" s="22" t="str">
        <f>IF(PaymentSchedule[[#This Row],[PMT NO]]&lt;&gt;"",EOMONTH(LoanStartDate,ROW(PaymentSchedule[[#This Row],[PMT NO]])-ROW(PaymentSchedule[[#Headers],[PMT NO]])-2)+DAY(LoanStartDate),"")</f>
        <v/>
      </c>
      <c r="D21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19" s="36" t="str">
        <f>IF(PaymentSchedule[[#This Row],[PMT NO]]&lt;&gt;"",ScheduledPayment,"")</f>
        <v/>
      </c>
      <c r="F21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1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19" s="36" t="str">
        <f>IF(PaymentSchedule[[#This Row],[PMT NO]]&lt;&gt;"",PaymentSchedule[[#This Row],[TOTAL PAYMENT]]-PaymentSchedule[[#This Row],[INTEREST]],"")</f>
        <v/>
      </c>
      <c r="I219" s="36" t="str">
        <f>IF(PaymentSchedule[[#This Row],[PMT NO]]&lt;&gt;"",PaymentSchedule[[#This Row],[BEGINNING BALANCE]]*(InterestRate/PaymentsPerYear),"")</f>
        <v/>
      </c>
      <c r="J21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19" s="36" t="str">
        <f ca="1">IF(PaymentSchedule[[#This Row],[PMT NO]]&lt;&gt;"",SUM(INDEX(PaymentSchedule[INTEREST],1,1):PaymentSchedule[[#This Row],[INTEREST]]),"")</f>
        <v/>
      </c>
    </row>
    <row r="220" spans="2:11">
      <c r="B220" s="24" t="str">
        <f>IF(LoanIsGood,IF(ROW()-ROW(PaymentSchedule[[#Headers],[PMT NO]])&gt;ScheduledNumberOfPayments,"",ROW()-ROW(PaymentSchedule[[#Headers],[PMT NO]])),"")</f>
        <v/>
      </c>
      <c r="C220" s="22" t="str">
        <f>IF(PaymentSchedule[[#This Row],[PMT NO]]&lt;&gt;"",EOMONTH(LoanStartDate,ROW(PaymentSchedule[[#This Row],[PMT NO]])-ROW(PaymentSchedule[[#Headers],[PMT NO]])-2)+DAY(LoanStartDate),"")</f>
        <v/>
      </c>
      <c r="D22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0" s="36" t="str">
        <f>IF(PaymentSchedule[[#This Row],[PMT NO]]&lt;&gt;"",ScheduledPayment,"")</f>
        <v/>
      </c>
      <c r="F22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0" s="36" t="str">
        <f>IF(PaymentSchedule[[#This Row],[PMT NO]]&lt;&gt;"",PaymentSchedule[[#This Row],[TOTAL PAYMENT]]-PaymentSchedule[[#This Row],[INTEREST]],"")</f>
        <v/>
      </c>
      <c r="I220" s="36" t="str">
        <f>IF(PaymentSchedule[[#This Row],[PMT NO]]&lt;&gt;"",PaymentSchedule[[#This Row],[BEGINNING BALANCE]]*(InterestRate/PaymentsPerYear),"")</f>
        <v/>
      </c>
      <c r="J22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0" s="36" t="str">
        <f ca="1">IF(PaymentSchedule[[#This Row],[PMT NO]]&lt;&gt;"",SUM(INDEX(PaymentSchedule[INTEREST],1,1):PaymentSchedule[[#This Row],[INTEREST]]),"")</f>
        <v/>
      </c>
    </row>
    <row r="221" spans="2:11">
      <c r="B221" s="24" t="str">
        <f>IF(LoanIsGood,IF(ROW()-ROW(PaymentSchedule[[#Headers],[PMT NO]])&gt;ScheduledNumberOfPayments,"",ROW()-ROW(PaymentSchedule[[#Headers],[PMT NO]])),"")</f>
        <v/>
      </c>
      <c r="C221" s="22" t="str">
        <f>IF(PaymentSchedule[[#This Row],[PMT NO]]&lt;&gt;"",EOMONTH(LoanStartDate,ROW(PaymentSchedule[[#This Row],[PMT NO]])-ROW(PaymentSchedule[[#Headers],[PMT NO]])-2)+DAY(LoanStartDate),"")</f>
        <v/>
      </c>
      <c r="D22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1" s="36" t="str">
        <f>IF(PaymentSchedule[[#This Row],[PMT NO]]&lt;&gt;"",ScheduledPayment,"")</f>
        <v/>
      </c>
      <c r="F22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1" s="36" t="str">
        <f>IF(PaymentSchedule[[#This Row],[PMT NO]]&lt;&gt;"",PaymentSchedule[[#This Row],[TOTAL PAYMENT]]-PaymentSchedule[[#This Row],[INTEREST]],"")</f>
        <v/>
      </c>
      <c r="I221" s="36" t="str">
        <f>IF(PaymentSchedule[[#This Row],[PMT NO]]&lt;&gt;"",PaymentSchedule[[#This Row],[BEGINNING BALANCE]]*(InterestRate/PaymentsPerYear),"")</f>
        <v/>
      </c>
      <c r="J22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1" s="36" t="str">
        <f ca="1">IF(PaymentSchedule[[#This Row],[PMT NO]]&lt;&gt;"",SUM(INDEX(PaymentSchedule[INTEREST],1,1):PaymentSchedule[[#This Row],[INTEREST]]),"")</f>
        <v/>
      </c>
    </row>
    <row r="222" spans="2:11">
      <c r="B222" s="24" t="str">
        <f>IF(LoanIsGood,IF(ROW()-ROW(PaymentSchedule[[#Headers],[PMT NO]])&gt;ScheduledNumberOfPayments,"",ROW()-ROW(PaymentSchedule[[#Headers],[PMT NO]])),"")</f>
        <v/>
      </c>
      <c r="C222" s="22" t="str">
        <f>IF(PaymentSchedule[[#This Row],[PMT NO]]&lt;&gt;"",EOMONTH(LoanStartDate,ROW(PaymentSchedule[[#This Row],[PMT NO]])-ROW(PaymentSchedule[[#Headers],[PMT NO]])-2)+DAY(LoanStartDate),"")</f>
        <v/>
      </c>
      <c r="D22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2" s="36" t="str">
        <f>IF(PaymentSchedule[[#This Row],[PMT NO]]&lt;&gt;"",ScheduledPayment,"")</f>
        <v/>
      </c>
      <c r="F22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2" s="36" t="str">
        <f>IF(PaymentSchedule[[#This Row],[PMT NO]]&lt;&gt;"",PaymentSchedule[[#This Row],[TOTAL PAYMENT]]-PaymentSchedule[[#This Row],[INTEREST]],"")</f>
        <v/>
      </c>
      <c r="I222" s="36" t="str">
        <f>IF(PaymentSchedule[[#This Row],[PMT NO]]&lt;&gt;"",PaymentSchedule[[#This Row],[BEGINNING BALANCE]]*(InterestRate/PaymentsPerYear),"")</f>
        <v/>
      </c>
      <c r="J22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2" s="36" t="str">
        <f ca="1">IF(PaymentSchedule[[#This Row],[PMT NO]]&lt;&gt;"",SUM(INDEX(PaymentSchedule[INTEREST],1,1):PaymentSchedule[[#This Row],[INTEREST]]),"")</f>
        <v/>
      </c>
    </row>
    <row r="223" spans="2:11">
      <c r="B223" s="24" t="str">
        <f>IF(LoanIsGood,IF(ROW()-ROW(PaymentSchedule[[#Headers],[PMT NO]])&gt;ScheduledNumberOfPayments,"",ROW()-ROW(PaymentSchedule[[#Headers],[PMT NO]])),"")</f>
        <v/>
      </c>
      <c r="C223" s="22" t="str">
        <f>IF(PaymentSchedule[[#This Row],[PMT NO]]&lt;&gt;"",EOMONTH(LoanStartDate,ROW(PaymentSchedule[[#This Row],[PMT NO]])-ROW(PaymentSchedule[[#Headers],[PMT NO]])-2)+DAY(LoanStartDate),"")</f>
        <v/>
      </c>
      <c r="D22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3" s="36" t="str">
        <f>IF(PaymentSchedule[[#This Row],[PMT NO]]&lt;&gt;"",ScheduledPayment,"")</f>
        <v/>
      </c>
      <c r="F22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3" s="36" t="str">
        <f>IF(PaymentSchedule[[#This Row],[PMT NO]]&lt;&gt;"",PaymentSchedule[[#This Row],[TOTAL PAYMENT]]-PaymentSchedule[[#This Row],[INTEREST]],"")</f>
        <v/>
      </c>
      <c r="I223" s="36" t="str">
        <f>IF(PaymentSchedule[[#This Row],[PMT NO]]&lt;&gt;"",PaymentSchedule[[#This Row],[BEGINNING BALANCE]]*(InterestRate/PaymentsPerYear),"")</f>
        <v/>
      </c>
      <c r="J22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3" s="36" t="str">
        <f ca="1">IF(PaymentSchedule[[#This Row],[PMT NO]]&lt;&gt;"",SUM(INDEX(PaymentSchedule[INTEREST],1,1):PaymentSchedule[[#This Row],[INTEREST]]),"")</f>
        <v/>
      </c>
    </row>
    <row r="224" spans="2:11">
      <c r="B224" s="24" t="str">
        <f>IF(LoanIsGood,IF(ROW()-ROW(PaymentSchedule[[#Headers],[PMT NO]])&gt;ScheduledNumberOfPayments,"",ROW()-ROW(PaymentSchedule[[#Headers],[PMT NO]])),"")</f>
        <v/>
      </c>
      <c r="C224" s="22" t="str">
        <f>IF(PaymentSchedule[[#This Row],[PMT NO]]&lt;&gt;"",EOMONTH(LoanStartDate,ROW(PaymentSchedule[[#This Row],[PMT NO]])-ROW(PaymentSchedule[[#Headers],[PMT NO]])-2)+DAY(LoanStartDate),"")</f>
        <v/>
      </c>
      <c r="D22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4" s="36" t="str">
        <f>IF(PaymentSchedule[[#This Row],[PMT NO]]&lt;&gt;"",ScheduledPayment,"")</f>
        <v/>
      </c>
      <c r="F22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4" s="36" t="str">
        <f>IF(PaymentSchedule[[#This Row],[PMT NO]]&lt;&gt;"",PaymentSchedule[[#This Row],[TOTAL PAYMENT]]-PaymentSchedule[[#This Row],[INTEREST]],"")</f>
        <v/>
      </c>
      <c r="I224" s="36" t="str">
        <f>IF(PaymentSchedule[[#This Row],[PMT NO]]&lt;&gt;"",PaymentSchedule[[#This Row],[BEGINNING BALANCE]]*(InterestRate/PaymentsPerYear),"")</f>
        <v/>
      </c>
      <c r="J22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4" s="36" t="str">
        <f ca="1">IF(PaymentSchedule[[#This Row],[PMT NO]]&lt;&gt;"",SUM(INDEX(PaymentSchedule[INTEREST],1,1):PaymentSchedule[[#This Row],[INTEREST]]),"")</f>
        <v/>
      </c>
    </row>
    <row r="225" spans="2:11">
      <c r="B225" s="24" t="str">
        <f>IF(LoanIsGood,IF(ROW()-ROW(PaymentSchedule[[#Headers],[PMT NO]])&gt;ScheduledNumberOfPayments,"",ROW()-ROW(PaymentSchedule[[#Headers],[PMT NO]])),"")</f>
        <v/>
      </c>
      <c r="C225" s="22" t="str">
        <f>IF(PaymentSchedule[[#This Row],[PMT NO]]&lt;&gt;"",EOMONTH(LoanStartDate,ROW(PaymentSchedule[[#This Row],[PMT NO]])-ROW(PaymentSchedule[[#Headers],[PMT NO]])-2)+DAY(LoanStartDate),"")</f>
        <v/>
      </c>
      <c r="D22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5" s="36" t="str">
        <f>IF(PaymentSchedule[[#This Row],[PMT NO]]&lt;&gt;"",ScheduledPayment,"")</f>
        <v/>
      </c>
      <c r="F22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5" s="36" t="str">
        <f>IF(PaymentSchedule[[#This Row],[PMT NO]]&lt;&gt;"",PaymentSchedule[[#This Row],[TOTAL PAYMENT]]-PaymentSchedule[[#This Row],[INTEREST]],"")</f>
        <v/>
      </c>
      <c r="I225" s="36" t="str">
        <f>IF(PaymentSchedule[[#This Row],[PMT NO]]&lt;&gt;"",PaymentSchedule[[#This Row],[BEGINNING BALANCE]]*(InterestRate/PaymentsPerYear),"")</f>
        <v/>
      </c>
      <c r="J22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5" s="36" t="str">
        <f ca="1">IF(PaymentSchedule[[#This Row],[PMT NO]]&lt;&gt;"",SUM(INDEX(PaymentSchedule[INTEREST],1,1):PaymentSchedule[[#This Row],[INTEREST]]),"")</f>
        <v/>
      </c>
    </row>
    <row r="226" spans="2:11">
      <c r="B226" s="24" t="str">
        <f>IF(LoanIsGood,IF(ROW()-ROW(PaymentSchedule[[#Headers],[PMT NO]])&gt;ScheduledNumberOfPayments,"",ROW()-ROW(PaymentSchedule[[#Headers],[PMT NO]])),"")</f>
        <v/>
      </c>
      <c r="C226" s="22" t="str">
        <f>IF(PaymentSchedule[[#This Row],[PMT NO]]&lt;&gt;"",EOMONTH(LoanStartDate,ROW(PaymentSchedule[[#This Row],[PMT NO]])-ROW(PaymentSchedule[[#Headers],[PMT NO]])-2)+DAY(LoanStartDate),"")</f>
        <v/>
      </c>
      <c r="D22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6" s="36" t="str">
        <f>IF(PaymentSchedule[[#This Row],[PMT NO]]&lt;&gt;"",ScheduledPayment,"")</f>
        <v/>
      </c>
      <c r="F22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6" s="36" t="str">
        <f>IF(PaymentSchedule[[#This Row],[PMT NO]]&lt;&gt;"",PaymentSchedule[[#This Row],[TOTAL PAYMENT]]-PaymentSchedule[[#This Row],[INTEREST]],"")</f>
        <v/>
      </c>
      <c r="I226" s="36" t="str">
        <f>IF(PaymentSchedule[[#This Row],[PMT NO]]&lt;&gt;"",PaymentSchedule[[#This Row],[BEGINNING BALANCE]]*(InterestRate/PaymentsPerYear),"")</f>
        <v/>
      </c>
      <c r="J22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6" s="36" t="str">
        <f ca="1">IF(PaymentSchedule[[#This Row],[PMT NO]]&lt;&gt;"",SUM(INDEX(PaymentSchedule[INTEREST],1,1):PaymentSchedule[[#This Row],[INTEREST]]),"")</f>
        <v/>
      </c>
    </row>
    <row r="227" spans="2:11">
      <c r="B227" s="24" t="str">
        <f>IF(LoanIsGood,IF(ROW()-ROW(PaymentSchedule[[#Headers],[PMT NO]])&gt;ScheduledNumberOfPayments,"",ROW()-ROW(PaymentSchedule[[#Headers],[PMT NO]])),"")</f>
        <v/>
      </c>
      <c r="C227" s="22" t="str">
        <f>IF(PaymentSchedule[[#This Row],[PMT NO]]&lt;&gt;"",EOMONTH(LoanStartDate,ROW(PaymentSchedule[[#This Row],[PMT NO]])-ROW(PaymentSchedule[[#Headers],[PMT NO]])-2)+DAY(LoanStartDate),"")</f>
        <v/>
      </c>
      <c r="D22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7" s="36" t="str">
        <f>IF(PaymentSchedule[[#This Row],[PMT NO]]&lt;&gt;"",ScheduledPayment,"")</f>
        <v/>
      </c>
      <c r="F22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7" s="36" t="str">
        <f>IF(PaymentSchedule[[#This Row],[PMT NO]]&lt;&gt;"",PaymentSchedule[[#This Row],[TOTAL PAYMENT]]-PaymentSchedule[[#This Row],[INTEREST]],"")</f>
        <v/>
      </c>
      <c r="I227" s="36" t="str">
        <f>IF(PaymentSchedule[[#This Row],[PMT NO]]&lt;&gt;"",PaymentSchedule[[#This Row],[BEGINNING BALANCE]]*(InterestRate/PaymentsPerYear),"")</f>
        <v/>
      </c>
      <c r="J22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7" s="36" t="str">
        <f ca="1">IF(PaymentSchedule[[#This Row],[PMT NO]]&lt;&gt;"",SUM(INDEX(PaymentSchedule[INTEREST],1,1):PaymentSchedule[[#This Row],[INTEREST]]),"")</f>
        <v/>
      </c>
    </row>
    <row r="228" spans="2:11">
      <c r="B228" s="24" t="str">
        <f>IF(LoanIsGood,IF(ROW()-ROW(PaymentSchedule[[#Headers],[PMT NO]])&gt;ScheduledNumberOfPayments,"",ROW()-ROW(PaymentSchedule[[#Headers],[PMT NO]])),"")</f>
        <v/>
      </c>
      <c r="C228" s="22" t="str">
        <f>IF(PaymentSchedule[[#This Row],[PMT NO]]&lt;&gt;"",EOMONTH(LoanStartDate,ROW(PaymentSchedule[[#This Row],[PMT NO]])-ROW(PaymentSchedule[[#Headers],[PMT NO]])-2)+DAY(LoanStartDate),"")</f>
        <v/>
      </c>
      <c r="D22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8" s="36" t="str">
        <f>IF(PaymentSchedule[[#This Row],[PMT NO]]&lt;&gt;"",ScheduledPayment,"")</f>
        <v/>
      </c>
      <c r="F22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8" s="36" t="str">
        <f>IF(PaymentSchedule[[#This Row],[PMT NO]]&lt;&gt;"",PaymentSchedule[[#This Row],[TOTAL PAYMENT]]-PaymentSchedule[[#This Row],[INTEREST]],"")</f>
        <v/>
      </c>
      <c r="I228" s="36" t="str">
        <f>IF(PaymentSchedule[[#This Row],[PMT NO]]&lt;&gt;"",PaymentSchedule[[#This Row],[BEGINNING BALANCE]]*(InterestRate/PaymentsPerYear),"")</f>
        <v/>
      </c>
      <c r="J22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8" s="36" t="str">
        <f ca="1">IF(PaymentSchedule[[#This Row],[PMT NO]]&lt;&gt;"",SUM(INDEX(PaymentSchedule[INTEREST],1,1):PaymentSchedule[[#This Row],[INTEREST]]),"")</f>
        <v/>
      </c>
    </row>
    <row r="229" spans="2:11">
      <c r="B229" s="24" t="str">
        <f>IF(LoanIsGood,IF(ROW()-ROW(PaymentSchedule[[#Headers],[PMT NO]])&gt;ScheduledNumberOfPayments,"",ROW()-ROW(PaymentSchedule[[#Headers],[PMT NO]])),"")</f>
        <v/>
      </c>
      <c r="C229" s="22" t="str">
        <f>IF(PaymentSchedule[[#This Row],[PMT NO]]&lt;&gt;"",EOMONTH(LoanStartDate,ROW(PaymentSchedule[[#This Row],[PMT NO]])-ROW(PaymentSchedule[[#Headers],[PMT NO]])-2)+DAY(LoanStartDate),"")</f>
        <v/>
      </c>
      <c r="D22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29" s="36" t="str">
        <f>IF(PaymentSchedule[[#This Row],[PMT NO]]&lt;&gt;"",ScheduledPayment,"")</f>
        <v/>
      </c>
      <c r="F22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2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29" s="36" t="str">
        <f>IF(PaymentSchedule[[#This Row],[PMT NO]]&lt;&gt;"",PaymentSchedule[[#This Row],[TOTAL PAYMENT]]-PaymentSchedule[[#This Row],[INTEREST]],"")</f>
        <v/>
      </c>
      <c r="I229" s="36" t="str">
        <f>IF(PaymentSchedule[[#This Row],[PMT NO]]&lt;&gt;"",PaymentSchedule[[#This Row],[BEGINNING BALANCE]]*(InterestRate/PaymentsPerYear),"")</f>
        <v/>
      </c>
      <c r="J22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29" s="36" t="str">
        <f ca="1">IF(PaymentSchedule[[#This Row],[PMT NO]]&lt;&gt;"",SUM(INDEX(PaymentSchedule[INTEREST],1,1):PaymentSchedule[[#This Row],[INTEREST]]),"")</f>
        <v/>
      </c>
    </row>
    <row r="230" spans="2:11">
      <c r="B230" s="24" t="str">
        <f>IF(LoanIsGood,IF(ROW()-ROW(PaymentSchedule[[#Headers],[PMT NO]])&gt;ScheduledNumberOfPayments,"",ROW()-ROW(PaymentSchedule[[#Headers],[PMT NO]])),"")</f>
        <v/>
      </c>
      <c r="C230" s="22" t="str">
        <f>IF(PaymentSchedule[[#This Row],[PMT NO]]&lt;&gt;"",EOMONTH(LoanStartDate,ROW(PaymentSchedule[[#This Row],[PMT NO]])-ROW(PaymentSchedule[[#Headers],[PMT NO]])-2)+DAY(LoanStartDate),"")</f>
        <v/>
      </c>
      <c r="D23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0" s="36" t="str">
        <f>IF(PaymentSchedule[[#This Row],[PMT NO]]&lt;&gt;"",ScheduledPayment,"")</f>
        <v/>
      </c>
      <c r="F23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0" s="36" t="str">
        <f>IF(PaymentSchedule[[#This Row],[PMT NO]]&lt;&gt;"",PaymentSchedule[[#This Row],[TOTAL PAYMENT]]-PaymentSchedule[[#This Row],[INTEREST]],"")</f>
        <v/>
      </c>
      <c r="I230" s="36" t="str">
        <f>IF(PaymentSchedule[[#This Row],[PMT NO]]&lt;&gt;"",PaymentSchedule[[#This Row],[BEGINNING BALANCE]]*(InterestRate/PaymentsPerYear),"")</f>
        <v/>
      </c>
      <c r="J23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0" s="36" t="str">
        <f ca="1">IF(PaymentSchedule[[#This Row],[PMT NO]]&lt;&gt;"",SUM(INDEX(PaymentSchedule[INTEREST],1,1):PaymentSchedule[[#This Row],[INTEREST]]),"")</f>
        <v/>
      </c>
    </row>
    <row r="231" spans="2:11">
      <c r="B231" s="24" t="str">
        <f>IF(LoanIsGood,IF(ROW()-ROW(PaymentSchedule[[#Headers],[PMT NO]])&gt;ScheduledNumberOfPayments,"",ROW()-ROW(PaymentSchedule[[#Headers],[PMT NO]])),"")</f>
        <v/>
      </c>
      <c r="C231" s="22" t="str">
        <f>IF(PaymentSchedule[[#This Row],[PMT NO]]&lt;&gt;"",EOMONTH(LoanStartDate,ROW(PaymentSchedule[[#This Row],[PMT NO]])-ROW(PaymentSchedule[[#Headers],[PMT NO]])-2)+DAY(LoanStartDate),"")</f>
        <v/>
      </c>
      <c r="D23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1" s="36" t="str">
        <f>IF(PaymentSchedule[[#This Row],[PMT NO]]&lt;&gt;"",ScheduledPayment,"")</f>
        <v/>
      </c>
      <c r="F23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1" s="36" t="str">
        <f>IF(PaymentSchedule[[#This Row],[PMT NO]]&lt;&gt;"",PaymentSchedule[[#This Row],[TOTAL PAYMENT]]-PaymentSchedule[[#This Row],[INTEREST]],"")</f>
        <v/>
      </c>
      <c r="I231" s="36" t="str">
        <f>IF(PaymentSchedule[[#This Row],[PMT NO]]&lt;&gt;"",PaymentSchedule[[#This Row],[BEGINNING BALANCE]]*(InterestRate/PaymentsPerYear),"")</f>
        <v/>
      </c>
      <c r="J23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1" s="36" t="str">
        <f ca="1">IF(PaymentSchedule[[#This Row],[PMT NO]]&lt;&gt;"",SUM(INDEX(PaymentSchedule[INTEREST],1,1):PaymentSchedule[[#This Row],[INTEREST]]),"")</f>
        <v/>
      </c>
    </row>
    <row r="232" spans="2:11">
      <c r="B232" s="24" t="str">
        <f>IF(LoanIsGood,IF(ROW()-ROW(PaymentSchedule[[#Headers],[PMT NO]])&gt;ScheduledNumberOfPayments,"",ROW()-ROW(PaymentSchedule[[#Headers],[PMT NO]])),"")</f>
        <v/>
      </c>
      <c r="C232" s="22" t="str">
        <f>IF(PaymentSchedule[[#This Row],[PMT NO]]&lt;&gt;"",EOMONTH(LoanStartDate,ROW(PaymentSchedule[[#This Row],[PMT NO]])-ROW(PaymentSchedule[[#Headers],[PMT NO]])-2)+DAY(LoanStartDate),"")</f>
        <v/>
      </c>
      <c r="D23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2" s="36" t="str">
        <f>IF(PaymentSchedule[[#This Row],[PMT NO]]&lt;&gt;"",ScheduledPayment,"")</f>
        <v/>
      </c>
      <c r="F23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2" s="36" t="str">
        <f>IF(PaymentSchedule[[#This Row],[PMT NO]]&lt;&gt;"",PaymentSchedule[[#This Row],[TOTAL PAYMENT]]-PaymentSchedule[[#This Row],[INTEREST]],"")</f>
        <v/>
      </c>
      <c r="I232" s="36" t="str">
        <f>IF(PaymentSchedule[[#This Row],[PMT NO]]&lt;&gt;"",PaymentSchedule[[#This Row],[BEGINNING BALANCE]]*(InterestRate/PaymentsPerYear),"")</f>
        <v/>
      </c>
      <c r="J23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2" s="36" t="str">
        <f ca="1">IF(PaymentSchedule[[#This Row],[PMT NO]]&lt;&gt;"",SUM(INDEX(PaymentSchedule[INTEREST],1,1):PaymentSchedule[[#This Row],[INTEREST]]),"")</f>
        <v/>
      </c>
    </row>
    <row r="233" spans="2:11">
      <c r="B233" s="24" t="str">
        <f>IF(LoanIsGood,IF(ROW()-ROW(PaymentSchedule[[#Headers],[PMT NO]])&gt;ScheduledNumberOfPayments,"",ROW()-ROW(PaymentSchedule[[#Headers],[PMT NO]])),"")</f>
        <v/>
      </c>
      <c r="C233" s="22" t="str">
        <f>IF(PaymentSchedule[[#This Row],[PMT NO]]&lt;&gt;"",EOMONTH(LoanStartDate,ROW(PaymentSchedule[[#This Row],[PMT NO]])-ROW(PaymentSchedule[[#Headers],[PMT NO]])-2)+DAY(LoanStartDate),"")</f>
        <v/>
      </c>
      <c r="D23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3" s="36" t="str">
        <f>IF(PaymentSchedule[[#This Row],[PMT NO]]&lt;&gt;"",ScheduledPayment,"")</f>
        <v/>
      </c>
      <c r="F23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3" s="36" t="str">
        <f>IF(PaymentSchedule[[#This Row],[PMT NO]]&lt;&gt;"",PaymentSchedule[[#This Row],[TOTAL PAYMENT]]-PaymentSchedule[[#This Row],[INTEREST]],"")</f>
        <v/>
      </c>
      <c r="I233" s="36" t="str">
        <f>IF(PaymentSchedule[[#This Row],[PMT NO]]&lt;&gt;"",PaymentSchedule[[#This Row],[BEGINNING BALANCE]]*(InterestRate/PaymentsPerYear),"")</f>
        <v/>
      </c>
      <c r="J23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3" s="36" t="str">
        <f ca="1">IF(PaymentSchedule[[#This Row],[PMT NO]]&lt;&gt;"",SUM(INDEX(PaymentSchedule[INTEREST],1,1):PaymentSchedule[[#This Row],[INTEREST]]),"")</f>
        <v/>
      </c>
    </row>
    <row r="234" spans="2:11">
      <c r="B234" s="24" t="str">
        <f>IF(LoanIsGood,IF(ROW()-ROW(PaymentSchedule[[#Headers],[PMT NO]])&gt;ScheduledNumberOfPayments,"",ROW()-ROW(PaymentSchedule[[#Headers],[PMT NO]])),"")</f>
        <v/>
      </c>
      <c r="C234" s="22" t="str">
        <f>IF(PaymentSchedule[[#This Row],[PMT NO]]&lt;&gt;"",EOMONTH(LoanStartDate,ROW(PaymentSchedule[[#This Row],[PMT NO]])-ROW(PaymentSchedule[[#Headers],[PMT NO]])-2)+DAY(LoanStartDate),"")</f>
        <v/>
      </c>
      <c r="D23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4" s="36" t="str">
        <f>IF(PaymentSchedule[[#This Row],[PMT NO]]&lt;&gt;"",ScheduledPayment,"")</f>
        <v/>
      </c>
      <c r="F23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4" s="36" t="str">
        <f>IF(PaymentSchedule[[#This Row],[PMT NO]]&lt;&gt;"",PaymentSchedule[[#This Row],[TOTAL PAYMENT]]-PaymentSchedule[[#This Row],[INTEREST]],"")</f>
        <v/>
      </c>
      <c r="I234" s="36" t="str">
        <f>IF(PaymentSchedule[[#This Row],[PMT NO]]&lt;&gt;"",PaymentSchedule[[#This Row],[BEGINNING BALANCE]]*(InterestRate/PaymentsPerYear),"")</f>
        <v/>
      </c>
      <c r="J23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4" s="36" t="str">
        <f ca="1">IF(PaymentSchedule[[#This Row],[PMT NO]]&lt;&gt;"",SUM(INDEX(PaymentSchedule[INTEREST],1,1):PaymentSchedule[[#This Row],[INTEREST]]),"")</f>
        <v/>
      </c>
    </row>
    <row r="235" spans="2:11">
      <c r="B235" s="24" t="str">
        <f>IF(LoanIsGood,IF(ROW()-ROW(PaymentSchedule[[#Headers],[PMT NO]])&gt;ScheduledNumberOfPayments,"",ROW()-ROW(PaymentSchedule[[#Headers],[PMT NO]])),"")</f>
        <v/>
      </c>
      <c r="C235" s="22" t="str">
        <f>IF(PaymentSchedule[[#This Row],[PMT NO]]&lt;&gt;"",EOMONTH(LoanStartDate,ROW(PaymentSchedule[[#This Row],[PMT NO]])-ROW(PaymentSchedule[[#Headers],[PMT NO]])-2)+DAY(LoanStartDate),"")</f>
        <v/>
      </c>
      <c r="D23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5" s="36" t="str">
        <f>IF(PaymentSchedule[[#This Row],[PMT NO]]&lt;&gt;"",ScheduledPayment,"")</f>
        <v/>
      </c>
      <c r="F23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5" s="36" t="str">
        <f>IF(PaymentSchedule[[#This Row],[PMT NO]]&lt;&gt;"",PaymentSchedule[[#This Row],[TOTAL PAYMENT]]-PaymentSchedule[[#This Row],[INTEREST]],"")</f>
        <v/>
      </c>
      <c r="I235" s="36" t="str">
        <f>IF(PaymentSchedule[[#This Row],[PMT NO]]&lt;&gt;"",PaymentSchedule[[#This Row],[BEGINNING BALANCE]]*(InterestRate/PaymentsPerYear),"")</f>
        <v/>
      </c>
      <c r="J23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5" s="36" t="str">
        <f ca="1">IF(PaymentSchedule[[#This Row],[PMT NO]]&lt;&gt;"",SUM(INDEX(PaymentSchedule[INTEREST],1,1):PaymentSchedule[[#This Row],[INTEREST]]),"")</f>
        <v/>
      </c>
    </row>
    <row r="236" spans="2:11">
      <c r="B236" s="24" t="str">
        <f>IF(LoanIsGood,IF(ROW()-ROW(PaymentSchedule[[#Headers],[PMT NO]])&gt;ScheduledNumberOfPayments,"",ROW()-ROW(PaymentSchedule[[#Headers],[PMT NO]])),"")</f>
        <v/>
      </c>
      <c r="C236" s="22" t="str">
        <f>IF(PaymentSchedule[[#This Row],[PMT NO]]&lt;&gt;"",EOMONTH(LoanStartDate,ROW(PaymentSchedule[[#This Row],[PMT NO]])-ROW(PaymentSchedule[[#Headers],[PMT NO]])-2)+DAY(LoanStartDate),"")</f>
        <v/>
      </c>
      <c r="D23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6" s="36" t="str">
        <f>IF(PaymentSchedule[[#This Row],[PMT NO]]&lt;&gt;"",ScheduledPayment,"")</f>
        <v/>
      </c>
      <c r="F23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6" s="36" t="str">
        <f>IF(PaymentSchedule[[#This Row],[PMT NO]]&lt;&gt;"",PaymentSchedule[[#This Row],[TOTAL PAYMENT]]-PaymentSchedule[[#This Row],[INTEREST]],"")</f>
        <v/>
      </c>
      <c r="I236" s="36" t="str">
        <f>IF(PaymentSchedule[[#This Row],[PMT NO]]&lt;&gt;"",PaymentSchedule[[#This Row],[BEGINNING BALANCE]]*(InterestRate/PaymentsPerYear),"")</f>
        <v/>
      </c>
      <c r="J23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6" s="36" t="str">
        <f ca="1">IF(PaymentSchedule[[#This Row],[PMT NO]]&lt;&gt;"",SUM(INDEX(PaymentSchedule[INTEREST],1,1):PaymentSchedule[[#This Row],[INTEREST]]),"")</f>
        <v/>
      </c>
    </row>
    <row r="237" spans="2:11">
      <c r="B237" s="24" t="str">
        <f>IF(LoanIsGood,IF(ROW()-ROW(PaymentSchedule[[#Headers],[PMT NO]])&gt;ScheduledNumberOfPayments,"",ROW()-ROW(PaymentSchedule[[#Headers],[PMT NO]])),"")</f>
        <v/>
      </c>
      <c r="C237" s="22" t="str">
        <f>IF(PaymentSchedule[[#This Row],[PMT NO]]&lt;&gt;"",EOMONTH(LoanStartDate,ROW(PaymentSchedule[[#This Row],[PMT NO]])-ROW(PaymentSchedule[[#Headers],[PMT NO]])-2)+DAY(LoanStartDate),"")</f>
        <v/>
      </c>
      <c r="D23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7" s="36" t="str">
        <f>IF(PaymentSchedule[[#This Row],[PMT NO]]&lt;&gt;"",ScheduledPayment,"")</f>
        <v/>
      </c>
      <c r="F23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7" s="36" t="str">
        <f>IF(PaymentSchedule[[#This Row],[PMT NO]]&lt;&gt;"",PaymentSchedule[[#This Row],[TOTAL PAYMENT]]-PaymentSchedule[[#This Row],[INTEREST]],"")</f>
        <v/>
      </c>
      <c r="I237" s="36" t="str">
        <f>IF(PaymentSchedule[[#This Row],[PMT NO]]&lt;&gt;"",PaymentSchedule[[#This Row],[BEGINNING BALANCE]]*(InterestRate/PaymentsPerYear),"")</f>
        <v/>
      </c>
      <c r="J23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7" s="36" t="str">
        <f ca="1">IF(PaymentSchedule[[#This Row],[PMT NO]]&lt;&gt;"",SUM(INDEX(PaymentSchedule[INTEREST],1,1):PaymentSchedule[[#This Row],[INTEREST]]),"")</f>
        <v/>
      </c>
    </row>
    <row r="238" spans="2:11">
      <c r="B238" s="24" t="str">
        <f>IF(LoanIsGood,IF(ROW()-ROW(PaymentSchedule[[#Headers],[PMT NO]])&gt;ScheduledNumberOfPayments,"",ROW()-ROW(PaymentSchedule[[#Headers],[PMT NO]])),"")</f>
        <v/>
      </c>
      <c r="C238" s="22" t="str">
        <f>IF(PaymentSchedule[[#This Row],[PMT NO]]&lt;&gt;"",EOMONTH(LoanStartDate,ROW(PaymentSchedule[[#This Row],[PMT NO]])-ROW(PaymentSchedule[[#Headers],[PMT NO]])-2)+DAY(LoanStartDate),"")</f>
        <v/>
      </c>
      <c r="D23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8" s="36" t="str">
        <f>IF(PaymentSchedule[[#This Row],[PMT NO]]&lt;&gt;"",ScheduledPayment,"")</f>
        <v/>
      </c>
      <c r="F23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8" s="36" t="str">
        <f>IF(PaymentSchedule[[#This Row],[PMT NO]]&lt;&gt;"",PaymentSchedule[[#This Row],[TOTAL PAYMENT]]-PaymentSchedule[[#This Row],[INTEREST]],"")</f>
        <v/>
      </c>
      <c r="I238" s="36" t="str">
        <f>IF(PaymentSchedule[[#This Row],[PMT NO]]&lt;&gt;"",PaymentSchedule[[#This Row],[BEGINNING BALANCE]]*(InterestRate/PaymentsPerYear),"")</f>
        <v/>
      </c>
      <c r="J23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8" s="36" t="str">
        <f ca="1">IF(PaymentSchedule[[#This Row],[PMT NO]]&lt;&gt;"",SUM(INDEX(PaymentSchedule[INTEREST],1,1):PaymentSchedule[[#This Row],[INTEREST]]),"")</f>
        <v/>
      </c>
    </row>
    <row r="239" spans="2:11">
      <c r="B239" s="24" t="str">
        <f>IF(LoanIsGood,IF(ROW()-ROW(PaymentSchedule[[#Headers],[PMT NO]])&gt;ScheduledNumberOfPayments,"",ROW()-ROW(PaymentSchedule[[#Headers],[PMT NO]])),"")</f>
        <v/>
      </c>
      <c r="C239" s="22" t="str">
        <f>IF(PaymentSchedule[[#This Row],[PMT NO]]&lt;&gt;"",EOMONTH(LoanStartDate,ROW(PaymentSchedule[[#This Row],[PMT NO]])-ROW(PaymentSchedule[[#Headers],[PMT NO]])-2)+DAY(LoanStartDate),"")</f>
        <v/>
      </c>
      <c r="D23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39" s="36" t="str">
        <f>IF(PaymentSchedule[[#This Row],[PMT NO]]&lt;&gt;"",ScheduledPayment,"")</f>
        <v/>
      </c>
      <c r="F23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3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39" s="36" t="str">
        <f>IF(PaymentSchedule[[#This Row],[PMT NO]]&lt;&gt;"",PaymentSchedule[[#This Row],[TOTAL PAYMENT]]-PaymentSchedule[[#This Row],[INTEREST]],"")</f>
        <v/>
      </c>
      <c r="I239" s="36" t="str">
        <f>IF(PaymentSchedule[[#This Row],[PMT NO]]&lt;&gt;"",PaymentSchedule[[#This Row],[BEGINNING BALANCE]]*(InterestRate/PaymentsPerYear),"")</f>
        <v/>
      </c>
      <c r="J23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39" s="36" t="str">
        <f ca="1">IF(PaymentSchedule[[#This Row],[PMT NO]]&lt;&gt;"",SUM(INDEX(PaymentSchedule[INTEREST],1,1):PaymentSchedule[[#This Row],[INTEREST]]),"")</f>
        <v/>
      </c>
    </row>
    <row r="240" spans="2:11">
      <c r="B240" s="24" t="str">
        <f>IF(LoanIsGood,IF(ROW()-ROW(PaymentSchedule[[#Headers],[PMT NO]])&gt;ScheduledNumberOfPayments,"",ROW()-ROW(PaymentSchedule[[#Headers],[PMT NO]])),"")</f>
        <v/>
      </c>
      <c r="C240" s="22" t="str">
        <f>IF(PaymentSchedule[[#This Row],[PMT NO]]&lt;&gt;"",EOMONTH(LoanStartDate,ROW(PaymentSchedule[[#This Row],[PMT NO]])-ROW(PaymentSchedule[[#Headers],[PMT NO]])-2)+DAY(LoanStartDate),"")</f>
        <v/>
      </c>
      <c r="D24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0" s="36" t="str">
        <f>IF(PaymentSchedule[[#This Row],[PMT NO]]&lt;&gt;"",ScheduledPayment,"")</f>
        <v/>
      </c>
      <c r="F24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0" s="36" t="str">
        <f>IF(PaymentSchedule[[#This Row],[PMT NO]]&lt;&gt;"",PaymentSchedule[[#This Row],[TOTAL PAYMENT]]-PaymentSchedule[[#This Row],[INTEREST]],"")</f>
        <v/>
      </c>
      <c r="I240" s="36" t="str">
        <f>IF(PaymentSchedule[[#This Row],[PMT NO]]&lt;&gt;"",PaymentSchedule[[#This Row],[BEGINNING BALANCE]]*(InterestRate/PaymentsPerYear),"")</f>
        <v/>
      </c>
      <c r="J24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0" s="36" t="str">
        <f ca="1">IF(PaymentSchedule[[#This Row],[PMT NO]]&lt;&gt;"",SUM(INDEX(PaymentSchedule[INTEREST],1,1):PaymentSchedule[[#This Row],[INTEREST]]),"")</f>
        <v/>
      </c>
    </row>
    <row r="241" spans="2:11">
      <c r="B241" s="24" t="str">
        <f>IF(LoanIsGood,IF(ROW()-ROW(PaymentSchedule[[#Headers],[PMT NO]])&gt;ScheduledNumberOfPayments,"",ROW()-ROW(PaymentSchedule[[#Headers],[PMT NO]])),"")</f>
        <v/>
      </c>
      <c r="C241" s="22" t="str">
        <f>IF(PaymentSchedule[[#This Row],[PMT NO]]&lt;&gt;"",EOMONTH(LoanStartDate,ROW(PaymentSchedule[[#This Row],[PMT NO]])-ROW(PaymentSchedule[[#Headers],[PMT NO]])-2)+DAY(LoanStartDate),"")</f>
        <v/>
      </c>
      <c r="D24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1" s="36" t="str">
        <f>IF(PaymentSchedule[[#This Row],[PMT NO]]&lt;&gt;"",ScheduledPayment,"")</f>
        <v/>
      </c>
      <c r="F24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1" s="36" t="str">
        <f>IF(PaymentSchedule[[#This Row],[PMT NO]]&lt;&gt;"",PaymentSchedule[[#This Row],[TOTAL PAYMENT]]-PaymentSchedule[[#This Row],[INTEREST]],"")</f>
        <v/>
      </c>
      <c r="I241" s="36" t="str">
        <f>IF(PaymentSchedule[[#This Row],[PMT NO]]&lt;&gt;"",PaymentSchedule[[#This Row],[BEGINNING BALANCE]]*(InterestRate/PaymentsPerYear),"")</f>
        <v/>
      </c>
      <c r="J24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1" s="36" t="str">
        <f ca="1">IF(PaymentSchedule[[#This Row],[PMT NO]]&lt;&gt;"",SUM(INDEX(PaymentSchedule[INTEREST],1,1):PaymentSchedule[[#This Row],[INTEREST]]),"")</f>
        <v/>
      </c>
    </row>
    <row r="242" spans="2:11">
      <c r="B242" s="24" t="str">
        <f>IF(LoanIsGood,IF(ROW()-ROW(PaymentSchedule[[#Headers],[PMT NO]])&gt;ScheduledNumberOfPayments,"",ROW()-ROW(PaymentSchedule[[#Headers],[PMT NO]])),"")</f>
        <v/>
      </c>
      <c r="C242" s="22" t="str">
        <f>IF(PaymentSchedule[[#This Row],[PMT NO]]&lt;&gt;"",EOMONTH(LoanStartDate,ROW(PaymentSchedule[[#This Row],[PMT NO]])-ROW(PaymentSchedule[[#Headers],[PMT NO]])-2)+DAY(LoanStartDate),"")</f>
        <v/>
      </c>
      <c r="D24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2" s="36" t="str">
        <f>IF(PaymentSchedule[[#This Row],[PMT NO]]&lt;&gt;"",ScheduledPayment,"")</f>
        <v/>
      </c>
      <c r="F24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2" s="36" t="str">
        <f>IF(PaymentSchedule[[#This Row],[PMT NO]]&lt;&gt;"",PaymentSchedule[[#This Row],[TOTAL PAYMENT]]-PaymentSchedule[[#This Row],[INTEREST]],"")</f>
        <v/>
      </c>
      <c r="I242" s="36" t="str">
        <f>IF(PaymentSchedule[[#This Row],[PMT NO]]&lt;&gt;"",PaymentSchedule[[#This Row],[BEGINNING BALANCE]]*(InterestRate/PaymentsPerYear),"")</f>
        <v/>
      </c>
      <c r="J24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2" s="36" t="str">
        <f ca="1">IF(PaymentSchedule[[#This Row],[PMT NO]]&lt;&gt;"",SUM(INDEX(PaymentSchedule[INTEREST],1,1):PaymentSchedule[[#This Row],[INTEREST]]),"")</f>
        <v/>
      </c>
    </row>
    <row r="243" spans="2:11">
      <c r="B243" s="24" t="str">
        <f>IF(LoanIsGood,IF(ROW()-ROW(PaymentSchedule[[#Headers],[PMT NO]])&gt;ScheduledNumberOfPayments,"",ROW()-ROW(PaymentSchedule[[#Headers],[PMT NO]])),"")</f>
        <v/>
      </c>
      <c r="C243" s="22" t="str">
        <f>IF(PaymentSchedule[[#This Row],[PMT NO]]&lt;&gt;"",EOMONTH(LoanStartDate,ROW(PaymentSchedule[[#This Row],[PMT NO]])-ROW(PaymentSchedule[[#Headers],[PMT NO]])-2)+DAY(LoanStartDate),"")</f>
        <v/>
      </c>
      <c r="D24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3" s="36" t="str">
        <f>IF(PaymentSchedule[[#This Row],[PMT NO]]&lt;&gt;"",ScheduledPayment,"")</f>
        <v/>
      </c>
      <c r="F24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3" s="36" t="str">
        <f>IF(PaymentSchedule[[#This Row],[PMT NO]]&lt;&gt;"",PaymentSchedule[[#This Row],[TOTAL PAYMENT]]-PaymentSchedule[[#This Row],[INTEREST]],"")</f>
        <v/>
      </c>
      <c r="I243" s="36" t="str">
        <f>IF(PaymentSchedule[[#This Row],[PMT NO]]&lt;&gt;"",PaymentSchedule[[#This Row],[BEGINNING BALANCE]]*(InterestRate/PaymentsPerYear),"")</f>
        <v/>
      </c>
      <c r="J24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3" s="36" t="str">
        <f ca="1">IF(PaymentSchedule[[#This Row],[PMT NO]]&lt;&gt;"",SUM(INDEX(PaymentSchedule[INTEREST],1,1):PaymentSchedule[[#This Row],[INTEREST]]),"")</f>
        <v/>
      </c>
    </row>
    <row r="244" spans="2:11">
      <c r="B244" s="24" t="str">
        <f>IF(LoanIsGood,IF(ROW()-ROW(PaymentSchedule[[#Headers],[PMT NO]])&gt;ScheduledNumberOfPayments,"",ROW()-ROW(PaymentSchedule[[#Headers],[PMT NO]])),"")</f>
        <v/>
      </c>
      <c r="C244" s="22" t="str">
        <f>IF(PaymentSchedule[[#This Row],[PMT NO]]&lt;&gt;"",EOMONTH(LoanStartDate,ROW(PaymentSchedule[[#This Row],[PMT NO]])-ROW(PaymentSchedule[[#Headers],[PMT NO]])-2)+DAY(LoanStartDate),"")</f>
        <v/>
      </c>
      <c r="D24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4" s="36" t="str">
        <f>IF(PaymentSchedule[[#This Row],[PMT NO]]&lt;&gt;"",ScheduledPayment,"")</f>
        <v/>
      </c>
      <c r="F24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4" s="36" t="str">
        <f>IF(PaymentSchedule[[#This Row],[PMT NO]]&lt;&gt;"",PaymentSchedule[[#This Row],[TOTAL PAYMENT]]-PaymentSchedule[[#This Row],[INTEREST]],"")</f>
        <v/>
      </c>
      <c r="I244" s="36" t="str">
        <f>IF(PaymentSchedule[[#This Row],[PMT NO]]&lt;&gt;"",PaymentSchedule[[#This Row],[BEGINNING BALANCE]]*(InterestRate/PaymentsPerYear),"")</f>
        <v/>
      </c>
      <c r="J24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4" s="36" t="str">
        <f ca="1">IF(PaymentSchedule[[#This Row],[PMT NO]]&lt;&gt;"",SUM(INDEX(PaymentSchedule[INTEREST],1,1):PaymentSchedule[[#This Row],[INTEREST]]),"")</f>
        <v/>
      </c>
    </row>
    <row r="245" spans="2:11">
      <c r="B245" s="24" t="str">
        <f>IF(LoanIsGood,IF(ROW()-ROW(PaymentSchedule[[#Headers],[PMT NO]])&gt;ScheduledNumberOfPayments,"",ROW()-ROW(PaymentSchedule[[#Headers],[PMT NO]])),"")</f>
        <v/>
      </c>
      <c r="C245" s="22" t="str">
        <f>IF(PaymentSchedule[[#This Row],[PMT NO]]&lt;&gt;"",EOMONTH(LoanStartDate,ROW(PaymentSchedule[[#This Row],[PMT NO]])-ROW(PaymentSchedule[[#Headers],[PMT NO]])-2)+DAY(LoanStartDate),"")</f>
        <v/>
      </c>
      <c r="D24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5" s="36" t="str">
        <f>IF(PaymentSchedule[[#This Row],[PMT NO]]&lt;&gt;"",ScheduledPayment,"")</f>
        <v/>
      </c>
      <c r="F24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5" s="36" t="str">
        <f>IF(PaymentSchedule[[#This Row],[PMT NO]]&lt;&gt;"",PaymentSchedule[[#This Row],[TOTAL PAYMENT]]-PaymentSchedule[[#This Row],[INTEREST]],"")</f>
        <v/>
      </c>
      <c r="I245" s="36" t="str">
        <f>IF(PaymentSchedule[[#This Row],[PMT NO]]&lt;&gt;"",PaymentSchedule[[#This Row],[BEGINNING BALANCE]]*(InterestRate/PaymentsPerYear),"")</f>
        <v/>
      </c>
      <c r="J24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5" s="36" t="str">
        <f ca="1">IF(PaymentSchedule[[#This Row],[PMT NO]]&lt;&gt;"",SUM(INDEX(PaymentSchedule[INTEREST],1,1):PaymentSchedule[[#This Row],[INTEREST]]),"")</f>
        <v/>
      </c>
    </row>
    <row r="246" spans="2:11">
      <c r="B246" s="24" t="str">
        <f>IF(LoanIsGood,IF(ROW()-ROW(PaymentSchedule[[#Headers],[PMT NO]])&gt;ScheduledNumberOfPayments,"",ROW()-ROW(PaymentSchedule[[#Headers],[PMT NO]])),"")</f>
        <v/>
      </c>
      <c r="C246" s="22" t="str">
        <f>IF(PaymentSchedule[[#This Row],[PMT NO]]&lt;&gt;"",EOMONTH(LoanStartDate,ROW(PaymentSchedule[[#This Row],[PMT NO]])-ROW(PaymentSchedule[[#Headers],[PMT NO]])-2)+DAY(LoanStartDate),"")</f>
        <v/>
      </c>
      <c r="D24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6" s="36" t="str">
        <f>IF(PaymentSchedule[[#This Row],[PMT NO]]&lt;&gt;"",ScheduledPayment,"")</f>
        <v/>
      </c>
      <c r="F24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6" s="36" t="str">
        <f>IF(PaymentSchedule[[#This Row],[PMT NO]]&lt;&gt;"",PaymentSchedule[[#This Row],[TOTAL PAYMENT]]-PaymentSchedule[[#This Row],[INTEREST]],"")</f>
        <v/>
      </c>
      <c r="I246" s="36" t="str">
        <f>IF(PaymentSchedule[[#This Row],[PMT NO]]&lt;&gt;"",PaymentSchedule[[#This Row],[BEGINNING BALANCE]]*(InterestRate/PaymentsPerYear),"")</f>
        <v/>
      </c>
      <c r="J24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6" s="36" t="str">
        <f ca="1">IF(PaymentSchedule[[#This Row],[PMT NO]]&lt;&gt;"",SUM(INDEX(PaymentSchedule[INTEREST],1,1):PaymentSchedule[[#This Row],[INTEREST]]),"")</f>
        <v/>
      </c>
    </row>
    <row r="247" spans="2:11">
      <c r="B247" s="24" t="str">
        <f>IF(LoanIsGood,IF(ROW()-ROW(PaymentSchedule[[#Headers],[PMT NO]])&gt;ScheduledNumberOfPayments,"",ROW()-ROW(PaymentSchedule[[#Headers],[PMT NO]])),"")</f>
        <v/>
      </c>
      <c r="C247" s="22" t="str">
        <f>IF(PaymentSchedule[[#This Row],[PMT NO]]&lt;&gt;"",EOMONTH(LoanStartDate,ROW(PaymentSchedule[[#This Row],[PMT NO]])-ROW(PaymentSchedule[[#Headers],[PMT NO]])-2)+DAY(LoanStartDate),"")</f>
        <v/>
      </c>
      <c r="D24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7" s="36" t="str">
        <f>IF(PaymentSchedule[[#This Row],[PMT NO]]&lt;&gt;"",ScheduledPayment,"")</f>
        <v/>
      </c>
      <c r="F24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7" s="36" t="str">
        <f>IF(PaymentSchedule[[#This Row],[PMT NO]]&lt;&gt;"",PaymentSchedule[[#This Row],[TOTAL PAYMENT]]-PaymentSchedule[[#This Row],[INTEREST]],"")</f>
        <v/>
      </c>
      <c r="I247" s="36" t="str">
        <f>IF(PaymentSchedule[[#This Row],[PMT NO]]&lt;&gt;"",PaymentSchedule[[#This Row],[BEGINNING BALANCE]]*(InterestRate/PaymentsPerYear),"")</f>
        <v/>
      </c>
      <c r="J24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7" s="36" t="str">
        <f ca="1">IF(PaymentSchedule[[#This Row],[PMT NO]]&lt;&gt;"",SUM(INDEX(PaymentSchedule[INTEREST],1,1):PaymentSchedule[[#This Row],[INTEREST]]),"")</f>
        <v/>
      </c>
    </row>
    <row r="248" spans="2:11">
      <c r="B248" s="24" t="str">
        <f>IF(LoanIsGood,IF(ROW()-ROW(PaymentSchedule[[#Headers],[PMT NO]])&gt;ScheduledNumberOfPayments,"",ROW()-ROW(PaymentSchedule[[#Headers],[PMT NO]])),"")</f>
        <v/>
      </c>
      <c r="C248" s="22" t="str">
        <f>IF(PaymentSchedule[[#This Row],[PMT NO]]&lt;&gt;"",EOMONTH(LoanStartDate,ROW(PaymentSchedule[[#This Row],[PMT NO]])-ROW(PaymentSchedule[[#Headers],[PMT NO]])-2)+DAY(LoanStartDate),"")</f>
        <v/>
      </c>
      <c r="D24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8" s="36" t="str">
        <f>IF(PaymentSchedule[[#This Row],[PMT NO]]&lt;&gt;"",ScheduledPayment,"")</f>
        <v/>
      </c>
      <c r="F24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8" s="36" t="str">
        <f>IF(PaymentSchedule[[#This Row],[PMT NO]]&lt;&gt;"",PaymentSchedule[[#This Row],[TOTAL PAYMENT]]-PaymentSchedule[[#This Row],[INTEREST]],"")</f>
        <v/>
      </c>
      <c r="I248" s="36" t="str">
        <f>IF(PaymentSchedule[[#This Row],[PMT NO]]&lt;&gt;"",PaymentSchedule[[#This Row],[BEGINNING BALANCE]]*(InterestRate/PaymentsPerYear),"")</f>
        <v/>
      </c>
      <c r="J24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8" s="36" t="str">
        <f ca="1">IF(PaymentSchedule[[#This Row],[PMT NO]]&lt;&gt;"",SUM(INDEX(PaymentSchedule[INTEREST],1,1):PaymentSchedule[[#This Row],[INTEREST]]),"")</f>
        <v/>
      </c>
    </row>
    <row r="249" spans="2:11">
      <c r="B249" s="24" t="str">
        <f>IF(LoanIsGood,IF(ROW()-ROW(PaymentSchedule[[#Headers],[PMT NO]])&gt;ScheduledNumberOfPayments,"",ROW()-ROW(PaymentSchedule[[#Headers],[PMT NO]])),"")</f>
        <v/>
      </c>
      <c r="C249" s="22" t="str">
        <f>IF(PaymentSchedule[[#This Row],[PMT NO]]&lt;&gt;"",EOMONTH(LoanStartDate,ROW(PaymentSchedule[[#This Row],[PMT NO]])-ROW(PaymentSchedule[[#Headers],[PMT NO]])-2)+DAY(LoanStartDate),"")</f>
        <v/>
      </c>
      <c r="D24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49" s="36" t="str">
        <f>IF(PaymentSchedule[[#This Row],[PMT NO]]&lt;&gt;"",ScheduledPayment,"")</f>
        <v/>
      </c>
      <c r="F24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4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49" s="36" t="str">
        <f>IF(PaymentSchedule[[#This Row],[PMT NO]]&lt;&gt;"",PaymentSchedule[[#This Row],[TOTAL PAYMENT]]-PaymentSchedule[[#This Row],[INTEREST]],"")</f>
        <v/>
      </c>
      <c r="I249" s="36" t="str">
        <f>IF(PaymentSchedule[[#This Row],[PMT NO]]&lt;&gt;"",PaymentSchedule[[#This Row],[BEGINNING BALANCE]]*(InterestRate/PaymentsPerYear),"")</f>
        <v/>
      </c>
      <c r="J24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49" s="36" t="str">
        <f ca="1">IF(PaymentSchedule[[#This Row],[PMT NO]]&lt;&gt;"",SUM(INDEX(PaymentSchedule[INTEREST],1,1):PaymentSchedule[[#This Row],[INTEREST]]),"")</f>
        <v/>
      </c>
    </row>
    <row r="250" spans="2:11">
      <c r="B250" s="24" t="str">
        <f>IF(LoanIsGood,IF(ROW()-ROW(PaymentSchedule[[#Headers],[PMT NO]])&gt;ScheduledNumberOfPayments,"",ROW()-ROW(PaymentSchedule[[#Headers],[PMT NO]])),"")</f>
        <v/>
      </c>
      <c r="C250" s="22" t="str">
        <f>IF(PaymentSchedule[[#This Row],[PMT NO]]&lt;&gt;"",EOMONTH(LoanStartDate,ROW(PaymentSchedule[[#This Row],[PMT NO]])-ROW(PaymentSchedule[[#Headers],[PMT NO]])-2)+DAY(LoanStartDate),"")</f>
        <v/>
      </c>
      <c r="D25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0" s="36" t="str">
        <f>IF(PaymentSchedule[[#This Row],[PMT NO]]&lt;&gt;"",ScheduledPayment,"")</f>
        <v/>
      </c>
      <c r="F25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0" s="36" t="str">
        <f>IF(PaymentSchedule[[#This Row],[PMT NO]]&lt;&gt;"",PaymentSchedule[[#This Row],[TOTAL PAYMENT]]-PaymentSchedule[[#This Row],[INTEREST]],"")</f>
        <v/>
      </c>
      <c r="I250" s="36" t="str">
        <f>IF(PaymentSchedule[[#This Row],[PMT NO]]&lt;&gt;"",PaymentSchedule[[#This Row],[BEGINNING BALANCE]]*(InterestRate/PaymentsPerYear),"")</f>
        <v/>
      </c>
      <c r="J25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0" s="36" t="str">
        <f ca="1">IF(PaymentSchedule[[#This Row],[PMT NO]]&lt;&gt;"",SUM(INDEX(PaymentSchedule[INTEREST],1,1):PaymentSchedule[[#This Row],[INTEREST]]),"")</f>
        <v/>
      </c>
    </row>
    <row r="251" spans="2:11">
      <c r="B251" s="24" t="str">
        <f>IF(LoanIsGood,IF(ROW()-ROW(PaymentSchedule[[#Headers],[PMT NO]])&gt;ScheduledNumberOfPayments,"",ROW()-ROW(PaymentSchedule[[#Headers],[PMT NO]])),"")</f>
        <v/>
      </c>
      <c r="C251" s="22" t="str">
        <f>IF(PaymentSchedule[[#This Row],[PMT NO]]&lt;&gt;"",EOMONTH(LoanStartDate,ROW(PaymentSchedule[[#This Row],[PMT NO]])-ROW(PaymentSchedule[[#Headers],[PMT NO]])-2)+DAY(LoanStartDate),"")</f>
        <v/>
      </c>
      <c r="D25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1" s="36" t="str">
        <f>IF(PaymentSchedule[[#This Row],[PMT NO]]&lt;&gt;"",ScheduledPayment,"")</f>
        <v/>
      </c>
      <c r="F25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1" s="36" t="str">
        <f>IF(PaymentSchedule[[#This Row],[PMT NO]]&lt;&gt;"",PaymentSchedule[[#This Row],[TOTAL PAYMENT]]-PaymentSchedule[[#This Row],[INTEREST]],"")</f>
        <v/>
      </c>
      <c r="I251" s="36" t="str">
        <f>IF(PaymentSchedule[[#This Row],[PMT NO]]&lt;&gt;"",PaymentSchedule[[#This Row],[BEGINNING BALANCE]]*(InterestRate/PaymentsPerYear),"")</f>
        <v/>
      </c>
      <c r="J25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1" s="36" t="str">
        <f ca="1">IF(PaymentSchedule[[#This Row],[PMT NO]]&lt;&gt;"",SUM(INDEX(PaymentSchedule[INTEREST],1,1):PaymentSchedule[[#This Row],[INTEREST]]),"")</f>
        <v/>
      </c>
    </row>
    <row r="252" spans="2:11">
      <c r="B252" s="24" t="str">
        <f>IF(LoanIsGood,IF(ROW()-ROW(PaymentSchedule[[#Headers],[PMT NO]])&gt;ScheduledNumberOfPayments,"",ROW()-ROW(PaymentSchedule[[#Headers],[PMT NO]])),"")</f>
        <v/>
      </c>
      <c r="C252" s="22" t="str">
        <f>IF(PaymentSchedule[[#This Row],[PMT NO]]&lt;&gt;"",EOMONTH(LoanStartDate,ROW(PaymentSchedule[[#This Row],[PMT NO]])-ROW(PaymentSchedule[[#Headers],[PMT NO]])-2)+DAY(LoanStartDate),"")</f>
        <v/>
      </c>
      <c r="D25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2" s="36" t="str">
        <f>IF(PaymentSchedule[[#This Row],[PMT NO]]&lt;&gt;"",ScheduledPayment,"")</f>
        <v/>
      </c>
      <c r="F25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2" s="36" t="str">
        <f>IF(PaymentSchedule[[#This Row],[PMT NO]]&lt;&gt;"",PaymentSchedule[[#This Row],[TOTAL PAYMENT]]-PaymentSchedule[[#This Row],[INTEREST]],"")</f>
        <v/>
      </c>
      <c r="I252" s="36" t="str">
        <f>IF(PaymentSchedule[[#This Row],[PMT NO]]&lt;&gt;"",PaymentSchedule[[#This Row],[BEGINNING BALANCE]]*(InterestRate/PaymentsPerYear),"")</f>
        <v/>
      </c>
      <c r="J25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2" s="36" t="str">
        <f ca="1">IF(PaymentSchedule[[#This Row],[PMT NO]]&lt;&gt;"",SUM(INDEX(PaymentSchedule[INTEREST],1,1):PaymentSchedule[[#This Row],[INTEREST]]),"")</f>
        <v/>
      </c>
    </row>
    <row r="253" spans="2:11">
      <c r="B253" s="24" t="str">
        <f>IF(LoanIsGood,IF(ROW()-ROW(PaymentSchedule[[#Headers],[PMT NO]])&gt;ScheduledNumberOfPayments,"",ROW()-ROW(PaymentSchedule[[#Headers],[PMT NO]])),"")</f>
        <v/>
      </c>
      <c r="C253" s="22" t="str">
        <f>IF(PaymentSchedule[[#This Row],[PMT NO]]&lt;&gt;"",EOMONTH(LoanStartDate,ROW(PaymentSchedule[[#This Row],[PMT NO]])-ROW(PaymentSchedule[[#Headers],[PMT NO]])-2)+DAY(LoanStartDate),"")</f>
        <v/>
      </c>
      <c r="D25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3" s="36" t="str">
        <f>IF(PaymentSchedule[[#This Row],[PMT NO]]&lt;&gt;"",ScheduledPayment,"")</f>
        <v/>
      </c>
      <c r="F25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3" s="36" t="str">
        <f>IF(PaymentSchedule[[#This Row],[PMT NO]]&lt;&gt;"",PaymentSchedule[[#This Row],[TOTAL PAYMENT]]-PaymentSchedule[[#This Row],[INTEREST]],"")</f>
        <v/>
      </c>
      <c r="I253" s="36" t="str">
        <f>IF(PaymentSchedule[[#This Row],[PMT NO]]&lt;&gt;"",PaymentSchedule[[#This Row],[BEGINNING BALANCE]]*(InterestRate/PaymentsPerYear),"")</f>
        <v/>
      </c>
      <c r="J25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3" s="36" t="str">
        <f ca="1">IF(PaymentSchedule[[#This Row],[PMT NO]]&lt;&gt;"",SUM(INDEX(PaymentSchedule[INTEREST],1,1):PaymentSchedule[[#This Row],[INTEREST]]),"")</f>
        <v/>
      </c>
    </row>
    <row r="254" spans="2:11">
      <c r="B254" s="24" t="str">
        <f>IF(LoanIsGood,IF(ROW()-ROW(PaymentSchedule[[#Headers],[PMT NO]])&gt;ScheduledNumberOfPayments,"",ROW()-ROW(PaymentSchedule[[#Headers],[PMT NO]])),"")</f>
        <v/>
      </c>
      <c r="C254" s="22" t="str">
        <f>IF(PaymentSchedule[[#This Row],[PMT NO]]&lt;&gt;"",EOMONTH(LoanStartDate,ROW(PaymentSchedule[[#This Row],[PMT NO]])-ROW(PaymentSchedule[[#Headers],[PMT NO]])-2)+DAY(LoanStartDate),"")</f>
        <v/>
      </c>
      <c r="D25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4" s="36" t="str">
        <f>IF(PaymentSchedule[[#This Row],[PMT NO]]&lt;&gt;"",ScheduledPayment,"")</f>
        <v/>
      </c>
      <c r="F25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4" s="36" t="str">
        <f>IF(PaymentSchedule[[#This Row],[PMT NO]]&lt;&gt;"",PaymentSchedule[[#This Row],[TOTAL PAYMENT]]-PaymentSchedule[[#This Row],[INTEREST]],"")</f>
        <v/>
      </c>
      <c r="I254" s="36" t="str">
        <f>IF(PaymentSchedule[[#This Row],[PMT NO]]&lt;&gt;"",PaymentSchedule[[#This Row],[BEGINNING BALANCE]]*(InterestRate/PaymentsPerYear),"")</f>
        <v/>
      </c>
      <c r="J25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4" s="36" t="str">
        <f ca="1">IF(PaymentSchedule[[#This Row],[PMT NO]]&lt;&gt;"",SUM(INDEX(PaymentSchedule[INTEREST],1,1):PaymentSchedule[[#This Row],[INTEREST]]),"")</f>
        <v/>
      </c>
    </row>
    <row r="255" spans="2:11">
      <c r="B255" s="24" t="str">
        <f>IF(LoanIsGood,IF(ROW()-ROW(PaymentSchedule[[#Headers],[PMT NO]])&gt;ScheduledNumberOfPayments,"",ROW()-ROW(PaymentSchedule[[#Headers],[PMT NO]])),"")</f>
        <v/>
      </c>
      <c r="C255" s="22" t="str">
        <f>IF(PaymentSchedule[[#This Row],[PMT NO]]&lt;&gt;"",EOMONTH(LoanStartDate,ROW(PaymentSchedule[[#This Row],[PMT NO]])-ROW(PaymentSchedule[[#Headers],[PMT NO]])-2)+DAY(LoanStartDate),"")</f>
        <v/>
      </c>
      <c r="D25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5" s="36" t="str">
        <f>IF(PaymentSchedule[[#This Row],[PMT NO]]&lt;&gt;"",ScheduledPayment,"")</f>
        <v/>
      </c>
      <c r="F25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5" s="36" t="str">
        <f>IF(PaymentSchedule[[#This Row],[PMT NO]]&lt;&gt;"",PaymentSchedule[[#This Row],[TOTAL PAYMENT]]-PaymentSchedule[[#This Row],[INTEREST]],"")</f>
        <v/>
      </c>
      <c r="I255" s="36" t="str">
        <f>IF(PaymentSchedule[[#This Row],[PMT NO]]&lt;&gt;"",PaymentSchedule[[#This Row],[BEGINNING BALANCE]]*(InterestRate/PaymentsPerYear),"")</f>
        <v/>
      </c>
      <c r="J25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5" s="36" t="str">
        <f ca="1">IF(PaymentSchedule[[#This Row],[PMT NO]]&lt;&gt;"",SUM(INDEX(PaymentSchedule[INTEREST],1,1):PaymentSchedule[[#This Row],[INTEREST]]),"")</f>
        <v/>
      </c>
    </row>
    <row r="256" spans="2:11">
      <c r="B256" s="24" t="str">
        <f>IF(LoanIsGood,IF(ROW()-ROW(PaymentSchedule[[#Headers],[PMT NO]])&gt;ScheduledNumberOfPayments,"",ROW()-ROW(PaymentSchedule[[#Headers],[PMT NO]])),"")</f>
        <v/>
      </c>
      <c r="C256" s="22" t="str">
        <f>IF(PaymentSchedule[[#This Row],[PMT NO]]&lt;&gt;"",EOMONTH(LoanStartDate,ROW(PaymentSchedule[[#This Row],[PMT NO]])-ROW(PaymentSchedule[[#Headers],[PMT NO]])-2)+DAY(LoanStartDate),"")</f>
        <v/>
      </c>
      <c r="D25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6" s="36" t="str">
        <f>IF(PaymentSchedule[[#This Row],[PMT NO]]&lt;&gt;"",ScheduledPayment,"")</f>
        <v/>
      </c>
      <c r="F25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6" s="36" t="str">
        <f>IF(PaymentSchedule[[#This Row],[PMT NO]]&lt;&gt;"",PaymentSchedule[[#This Row],[TOTAL PAYMENT]]-PaymentSchedule[[#This Row],[INTEREST]],"")</f>
        <v/>
      </c>
      <c r="I256" s="36" t="str">
        <f>IF(PaymentSchedule[[#This Row],[PMT NO]]&lt;&gt;"",PaymentSchedule[[#This Row],[BEGINNING BALANCE]]*(InterestRate/PaymentsPerYear),"")</f>
        <v/>
      </c>
      <c r="J25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6" s="36" t="str">
        <f ca="1">IF(PaymentSchedule[[#This Row],[PMT NO]]&lt;&gt;"",SUM(INDEX(PaymentSchedule[INTEREST],1,1):PaymentSchedule[[#This Row],[INTEREST]]),"")</f>
        <v/>
      </c>
    </row>
    <row r="257" spans="2:11">
      <c r="B257" s="24" t="str">
        <f>IF(LoanIsGood,IF(ROW()-ROW(PaymentSchedule[[#Headers],[PMT NO]])&gt;ScheduledNumberOfPayments,"",ROW()-ROW(PaymentSchedule[[#Headers],[PMT NO]])),"")</f>
        <v/>
      </c>
      <c r="C257" s="22" t="str">
        <f>IF(PaymentSchedule[[#This Row],[PMT NO]]&lt;&gt;"",EOMONTH(LoanStartDate,ROW(PaymentSchedule[[#This Row],[PMT NO]])-ROW(PaymentSchedule[[#Headers],[PMT NO]])-2)+DAY(LoanStartDate),"")</f>
        <v/>
      </c>
      <c r="D25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7" s="36" t="str">
        <f>IF(PaymentSchedule[[#This Row],[PMT NO]]&lt;&gt;"",ScheduledPayment,"")</f>
        <v/>
      </c>
      <c r="F25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7" s="36" t="str">
        <f>IF(PaymentSchedule[[#This Row],[PMT NO]]&lt;&gt;"",PaymentSchedule[[#This Row],[TOTAL PAYMENT]]-PaymentSchedule[[#This Row],[INTEREST]],"")</f>
        <v/>
      </c>
      <c r="I257" s="36" t="str">
        <f>IF(PaymentSchedule[[#This Row],[PMT NO]]&lt;&gt;"",PaymentSchedule[[#This Row],[BEGINNING BALANCE]]*(InterestRate/PaymentsPerYear),"")</f>
        <v/>
      </c>
      <c r="J25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7" s="36" t="str">
        <f ca="1">IF(PaymentSchedule[[#This Row],[PMT NO]]&lt;&gt;"",SUM(INDEX(PaymentSchedule[INTEREST],1,1):PaymentSchedule[[#This Row],[INTEREST]]),"")</f>
        <v/>
      </c>
    </row>
    <row r="258" spans="2:11">
      <c r="B258" s="24" t="str">
        <f>IF(LoanIsGood,IF(ROW()-ROW(PaymentSchedule[[#Headers],[PMT NO]])&gt;ScheduledNumberOfPayments,"",ROW()-ROW(PaymentSchedule[[#Headers],[PMT NO]])),"")</f>
        <v/>
      </c>
      <c r="C258" s="22" t="str">
        <f>IF(PaymentSchedule[[#This Row],[PMT NO]]&lt;&gt;"",EOMONTH(LoanStartDate,ROW(PaymentSchedule[[#This Row],[PMT NO]])-ROW(PaymentSchedule[[#Headers],[PMT NO]])-2)+DAY(LoanStartDate),"")</f>
        <v/>
      </c>
      <c r="D25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8" s="36" t="str">
        <f>IF(PaymentSchedule[[#This Row],[PMT NO]]&lt;&gt;"",ScheduledPayment,"")</f>
        <v/>
      </c>
      <c r="F25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8" s="36" t="str">
        <f>IF(PaymentSchedule[[#This Row],[PMT NO]]&lt;&gt;"",PaymentSchedule[[#This Row],[TOTAL PAYMENT]]-PaymentSchedule[[#This Row],[INTEREST]],"")</f>
        <v/>
      </c>
      <c r="I258" s="36" t="str">
        <f>IF(PaymentSchedule[[#This Row],[PMT NO]]&lt;&gt;"",PaymentSchedule[[#This Row],[BEGINNING BALANCE]]*(InterestRate/PaymentsPerYear),"")</f>
        <v/>
      </c>
      <c r="J25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8" s="36" t="str">
        <f ca="1">IF(PaymentSchedule[[#This Row],[PMT NO]]&lt;&gt;"",SUM(INDEX(PaymentSchedule[INTEREST],1,1):PaymentSchedule[[#This Row],[INTEREST]]),"")</f>
        <v/>
      </c>
    </row>
    <row r="259" spans="2:11">
      <c r="B259" s="24" t="str">
        <f>IF(LoanIsGood,IF(ROW()-ROW(PaymentSchedule[[#Headers],[PMT NO]])&gt;ScheduledNumberOfPayments,"",ROW()-ROW(PaymentSchedule[[#Headers],[PMT NO]])),"")</f>
        <v/>
      </c>
      <c r="C259" s="22" t="str">
        <f>IF(PaymentSchedule[[#This Row],[PMT NO]]&lt;&gt;"",EOMONTH(LoanStartDate,ROW(PaymentSchedule[[#This Row],[PMT NO]])-ROW(PaymentSchedule[[#Headers],[PMT NO]])-2)+DAY(LoanStartDate),"")</f>
        <v/>
      </c>
      <c r="D25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59" s="36" t="str">
        <f>IF(PaymentSchedule[[#This Row],[PMT NO]]&lt;&gt;"",ScheduledPayment,"")</f>
        <v/>
      </c>
      <c r="F25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5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59" s="36" t="str">
        <f>IF(PaymentSchedule[[#This Row],[PMT NO]]&lt;&gt;"",PaymentSchedule[[#This Row],[TOTAL PAYMENT]]-PaymentSchedule[[#This Row],[INTEREST]],"")</f>
        <v/>
      </c>
      <c r="I259" s="36" t="str">
        <f>IF(PaymentSchedule[[#This Row],[PMT NO]]&lt;&gt;"",PaymentSchedule[[#This Row],[BEGINNING BALANCE]]*(InterestRate/PaymentsPerYear),"")</f>
        <v/>
      </c>
      <c r="J25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59" s="36" t="str">
        <f ca="1">IF(PaymentSchedule[[#This Row],[PMT NO]]&lt;&gt;"",SUM(INDEX(PaymentSchedule[INTEREST],1,1):PaymentSchedule[[#This Row],[INTEREST]]),"")</f>
        <v/>
      </c>
    </row>
    <row r="260" spans="2:11">
      <c r="B260" s="24" t="str">
        <f>IF(LoanIsGood,IF(ROW()-ROW(PaymentSchedule[[#Headers],[PMT NO]])&gt;ScheduledNumberOfPayments,"",ROW()-ROW(PaymentSchedule[[#Headers],[PMT NO]])),"")</f>
        <v/>
      </c>
      <c r="C260" s="22" t="str">
        <f>IF(PaymentSchedule[[#This Row],[PMT NO]]&lt;&gt;"",EOMONTH(LoanStartDate,ROW(PaymentSchedule[[#This Row],[PMT NO]])-ROW(PaymentSchedule[[#Headers],[PMT NO]])-2)+DAY(LoanStartDate),"")</f>
        <v/>
      </c>
      <c r="D26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0" s="36" t="str">
        <f>IF(PaymentSchedule[[#This Row],[PMT NO]]&lt;&gt;"",ScheduledPayment,"")</f>
        <v/>
      </c>
      <c r="F26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0" s="36" t="str">
        <f>IF(PaymentSchedule[[#This Row],[PMT NO]]&lt;&gt;"",PaymentSchedule[[#This Row],[TOTAL PAYMENT]]-PaymentSchedule[[#This Row],[INTEREST]],"")</f>
        <v/>
      </c>
      <c r="I260" s="36" t="str">
        <f>IF(PaymentSchedule[[#This Row],[PMT NO]]&lt;&gt;"",PaymentSchedule[[#This Row],[BEGINNING BALANCE]]*(InterestRate/PaymentsPerYear),"")</f>
        <v/>
      </c>
      <c r="J26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0" s="36" t="str">
        <f ca="1">IF(PaymentSchedule[[#This Row],[PMT NO]]&lt;&gt;"",SUM(INDEX(PaymentSchedule[INTEREST],1,1):PaymentSchedule[[#This Row],[INTEREST]]),"")</f>
        <v/>
      </c>
    </row>
    <row r="261" spans="2:11">
      <c r="B261" s="24" t="str">
        <f>IF(LoanIsGood,IF(ROW()-ROW(PaymentSchedule[[#Headers],[PMT NO]])&gt;ScheduledNumberOfPayments,"",ROW()-ROW(PaymentSchedule[[#Headers],[PMT NO]])),"")</f>
        <v/>
      </c>
      <c r="C261" s="22" t="str">
        <f>IF(PaymentSchedule[[#This Row],[PMT NO]]&lt;&gt;"",EOMONTH(LoanStartDate,ROW(PaymentSchedule[[#This Row],[PMT NO]])-ROW(PaymentSchedule[[#Headers],[PMT NO]])-2)+DAY(LoanStartDate),"")</f>
        <v/>
      </c>
      <c r="D26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1" s="36" t="str">
        <f>IF(PaymentSchedule[[#This Row],[PMT NO]]&lt;&gt;"",ScheduledPayment,"")</f>
        <v/>
      </c>
      <c r="F26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1" s="36" t="str">
        <f>IF(PaymentSchedule[[#This Row],[PMT NO]]&lt;&gt;"",PaymentSchedule[[#This Row],[TOTAL PAYMENT]]-PaymentSchedule[[#This Row],[INTEREST]],"")</f>
        <v/>
      </c>
      <c r="I261" s="36" t="str">
        <f>IF(PaymentSchedule[[#This Row],[PMT NO]]&lt;&gt;"",PaymentSchedule[[#This Row],[BEGINNING BALANCE]]*(InterestRate/PaymentsPerYear),"")</f>
        <v/>
      </c>
      <c r="J26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1" s="36" t="str">
        <f ca="1">IF(PaymentSchedule[[#This Row],[PMT NO]]&lt;&gt;"",SUM(INDEX(PaymentSchedule[INTEREST],1,1):PaymentSchedule[[#This Row],[INTEREST]]),"")</f>
        <v/>
      </c>
    </row>
    <row r="262" spans="2:11">
      <c r="B262" s="24" t="str">
        <f>IF(LoanIsGood,IF(ROW()-ROW(PaymentSchedule[[#Headers],[PMT NO]])&gt;ScheduledNumberOfPayments,"",ROW()-ROW(PaymentSchedule[[#Headers],[PMT NO]])),"")</f>
        <v/>
      </c>
      <c r="C262" s="22" t="str">
        <f>IF(PaymentSchedule[[#This Row],[PMT NO]]&lt;&gt;"",EOMONTH(LoanStartDate,ROW(PaymentSchedule[[#This Row],[PMT NO]])-ROW(PaymentSchedule[[#Headers],[PMT NO]])-2)+DAY(LoanStartDate),"")</f>
        <v/>
      </c>
      <c r="D26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2" s="36" t="str">
        <f>IF(PaymentSchedule[[#This Row],[PMT NO]]&lt;&gt;"",ScheduledPayment,"")</f>
        <v/>
      </c>
      <c r="F26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2" s="36" t="str">
        <f>IF(PaymentSchedule[[#This Row],[PMT NO]]&lt;&gt;"",PaymentSchedule[[#This Row],[TOTAL PAYMENT]]-PaymentSchedule[[#This Row],[INTEREST]],"")</f>
        <v/>
      </c>
      <c r="I262" s="36" t="str">
        <f>IF(PaymentSchedule[[#This Row],[PMT NO]]&lt;&gt;"",PaymentSchedule[[#This Row],[BEGINNING BALANCE]]*(InterestRate/PaymentsPerYear),"")</f>
        <v/>
      </c>
      <c r="J26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2" s="36" t="str">
        <f ca="1">IF(PaymentSchedule[[#This Row],[PMT NO]]&lt;&gt;"",SUM(INDEX(PaymentSchedule[INTEREST],1,1):PaymentSchedule[[#This Row],[INTEREST]]),"")</f>
        <v/>
      </c>
    </row>
    <row r="263" spans="2:11">
      <c r="B263" s="24" t="str">
        <f>IF(LoanIsGood,IF(ROW()-ROW(PaymentSchedule[[#Headers],[PMT NO]])&gt;ScheduledNumberOfPayments,"",ROW()-ROW(PaymentSchedule[[#Headers],[PMT NO]])),"")</f>
        <v/>
      </c>
      <c r="C263" s="22" t="str">
        <f>IF(PaymentSchedule[[#This Row],[PMT NO]]&lt;&gt;"",EOMONTH(LoanStartDate,ROW(PaymentSchedule[[#This Row],[PMT NO]])-ROW(PaymentSchedule[[#Headers],[PMT NO]])-2)+DAY(LoanStartDate),"")</f>
        <v/>
      </c>
      <c r="D26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3" s="36" t="str">
        <f>IF(PaymentSchedule[[#This Row],[PMT NO]]&lt;&gt;"",ScheduledPayment,"")</f>
        <v/>
      </c>
      <c r="F26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3" s="36" t="str">
        <f>IF(PaymentSchedule[[#This Row],[PMT NO]]&lt;&gt;"",PaymentSchedule[[#This Row],[TOTAL PAYMENT]]-PaymentSchedule[[#This Row],[INTEREST]],"")</f>
        <v/>
      </c>
      <c r="I263" s="36" t="str">
        <f>IF(PaymentSchedule[[#This Row],[PMT NO]]&lt;&gt;"",PaymentSchedule[[#This Row],[BEGINNING BALANCE]]*(InterestRate/PaymentsPerYear),"")</f>
        <v/>
      </c>
      <c r="J26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3" s="36" t="str">
        <f ca="1">IF(PaymentSchedule[[#This Row],[PMT NO]]&lt;&gt;"",SUM(INDEX(PaymentSchedule[INTEREST],1,1):PaymentSchedule[[#This Row],[INTEREST]]),"")</f>
        <v/>
      </c>
    </row>
    <row r="264" spans="2:11">
      <c r="B264" s="24" t="str">
        <f>IF(LoanIsGood,IF(ROW()-ROW(PaymentSchedule[[#Headers],[PMT NO]])&gt;ScheduledNumberOfPayments,"",ROW()-ROW(PaymentSchedule[[#Headers],[PMT NO]])),"")</f>
        <v/>
      </c>
      <c r="C264" s="22" t="str">
        <f>IF(PaymentSchedule[[#This Row],[PMT NO]]&lt;&gt;"",EOMONTH(LoanStartDate,ROW(PaymentSchedule[[#This Row],[PMT NO]])-ROW(PaymentSchedule[[#Headers],[PMT NO]])-2)+DAY(LoanStartDate),"")</f>
        <v/>
      </c>
      <c r="D26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4" s="36" t="str">
        <f>IF(PaymentSchedule[[#This Row],[PMT NO]]&lt;&gt;"",ScheduledPayment,"")</f>
        <v/>
      </c>
      <c r="F26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4" s="36" t="str">
        <f>IF(PaymentSchedule[[#This Row],[PMT NO]]&lt;&gt;"",PaymentSchedule[[#This Row],[TOTAL PAYMENT]]-PaymentSchedule[[#This Row],[INTEREST]],"")</f>
        <v/>
      </c>
      <c r="I264" s="36" t="str">
        <f>IF(PaymentSchedule[[#This Row],[PMT NO]]&lt;&gt;"",PaymentSchedule[[#This Row],[BEGINNING BALANCE]]*(InterestRate/PaymentsPerYear),"")</f>
        <v/>
      </c>
      <c r="J26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4" s="36" t="str">
        <f ca="1">IF(PaymentSchedule[[#This Row],[PMT NO]]&lt;&gt;"",SUM(INDEX(PaymentSchedule[INTEREST],1,1):PaymentSchedule[[#This Row],[INTEREST]]),"")</f>
        <v/>
      </c>
    </row>
    <row r="265" spans="2:11">
      <c r="B265" s="24" t="str">
        <f>IF(LoanIsGood,IF(ROW()-ROW(PaymentSchedule[[#Headers],[PMT NO]])&gt;ScheduledNumberOfPayments,"",ROW()-ROW(PaymentSchedule[[#Headers],[PMT NO]])),"")</f>
        <v/>
      </c>
      <c r="C265" s="22" t="str">
        <f>IF(PaymentSchedule[[#This Row],[PMT NO]]&lt;&gt;"",EOMONTH(LoanStartDate,ROW(PaymentSchedule[[#This Row],[PMT NO]])-ROW(PaymentSchedule[[#Headers],[PMT NO]])-2)+DAY(LoanStartDate),"")</f>
        <v/>
      </c>
      <c r="D26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5" s="36" t="str">
        <f>IF(PaymentSchedule[[#This Row],[PMT NO]]&lt;&gt;"",ScheduledPayment,"")</f>
        <v/>
      </c>
      <c r="F26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5" s="36" t="str">
        <f>IF(PaymentSchedule[[#This Row],[PMT NO]]&lt;&gt;"",PaymentSchedule[[#This Row],[TOTAL PAYMENT]]-PaymentSchedule[[#This Row],[INTEREST]],"")</f>
        <v/>
      </c>
      <c r="I265" s="36" t="str">
        <f>IF(PaymentSchedule[[#This Row],[PMT NO]]&lt;&gt;"",PaymentSchedule[[#This Row],[BEGINNING BALANCE]]*(InterestRate/PaymentsPerYear),"")</f>
        <v/>
      </c>
      <c r="J26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5" s="36" t="str">
        <f ca="1">IF(PaymentSchedule[[#This Row],[PMT NO]]&lt;&gt;"",SUM(INDEX(PaymentSchedule[INTEREST],1,1):PaymentSchedule[[#This Row],[INTEREST]]),"")</f>
        <v/>
      </c>
    </row>
    <row r="266" spans="2:11">
      <c r="B266" s="24" t="str">
        <f>IF(LoanIsGood,IF(ROW()-ROW(PaymentSchedule[[#Headers],[PMT NO]])&gt;ScheduledNumberOfPayments,"",ROW()-ROW(PaymentSchedule[[#Headers],[PMT NO]])),"")</f>
        <v/>
      </c>
      <c r="C266" s="22" t="str">
        <f>IF(PaymentSchedule[[#This Row],[PMT NO]]&lt;&gt;"",EOMONTH(LoanStartDate,ROW(PaymentSchedule[[#This Row],[PMT NO]])-ROW(PaymentSchedule[[#Headers],[PMT NO]])-2)+DAY(LoanStartDate),"")</f>
        <v/>
      </c>
      <c r="D26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6" s="36" t="str">
        <f>IF(PaymentSchedule[[#This Row],[PMT NO]]&lt;&gt;"",ScheduledPayment,"")</f>
        <v/>
      </c>
      <c r="F26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6" s="36" t="str">
        <f>IF(PaymentSchedule[[#This Row],[PMT NO]]&lt;&gt;"",PaymentSchedule[[#This Row],[TOTAL PAYMENT]]-PaymentSchedule[[#This Row],[INTEREST]],"")</f>
        <v/>
      </c>
      <c r="I266" s="36" t="str">
        <f>IF(PaymentSchedule[[#This Row],[PMT NO]]&lt;&gt;"",PaymentSchedule[[#This Row],[BEGINNING BALANCE]]*(InterestRate/PaymentsPerYear),"")</f>
        <v/>
      </c>
      <c r="J26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6" s="36" t="str">
        <f ca="1">IF(PaymentSchedule[[#This Row],[PMT NO]]&lt;&gt;"",SUM(INDEX(PaymentSchedule[INTEREST],1,1):PaymentSchedule[[#This Row],[INTEREST]]),"")</f>
        <v/>
      </c>
    </row>
    <row r="267" spans="2:11">
      <c r="B267" s="24" t="str">
        <f>IF(LoanIsGood,IF(ROW()-ROW(PaymentSchedule[[#Headers],[PMT NO]])&gt;ScheduledNumberOfPayments,"",ROW()-ROW(PaymentSchedule[[#Headers],[PMT NO]])),"")</f>
        <v/>
      </c>
      <c r="C267" s="22" t="str">
        <f>IF(PaymentSchedule[[#This Row],[PMT NO]]&lt;&gt;"",EOMONTH(LoanStartDate,ROW(PaymentSchedule[[#This Row],[PMT NO]])-ROW(PaymentSchedule[[#Headers],[PMT NO]])-2)+DAY(LoanStartDate),"")</f>
        <v/>
      </c>
      <c r="D26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7" s="36" t="str">
        <f>IF(PaymentSchedule[[#This Row],[PMT NO]]&lt;&gt;"",ScheduledPayment,"")</f>
        <v/>
      </c>
      <c r="F26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7" s="36" t="str">
        <f>IF(PaymentSchedule[[#This Row],[PMT NO]]&lt;&gt;"",PaymentSchedule[[#This Row],[TOTAL PAYMENT]]-PaymentSchedule[[#This Row],[INTEREST]],"")</f>
        <v/>
      </c>
      <c r="I267" s="36" t="str">
        <f>IF(PaymentSchedule[[#This Row],[PMT NO]]&lt;&gt;"",PaymentSchedule[[#This Row],[BEGINNING BALANCE]]*(InterestRate/PaymentsPerYear),"")</f>
        <v/>
      </c>
      <c r="J26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7" s="36" t="str">
        <f ca="1">IF(PaymentSchedule[[#This Row],[PMT NO]]&lt;&gt;"",SUM(INDEX(PaymentSchedule[INTEREST],1,1):PaymentSchedule[[#This Row],[INTEREST]]),"")</f>
        <v/>
      </c>
    </row>
    <row r="268" spans="2:11">
      <c r="B268" s="24" t="str">
        <f>IF(LoanIsGood,IF(ROW()-ROW(PaymentSchedule[[#Headers],[PMT NO]])&gt;ScheduledNumberOfPayments,"",ROW()-ROW(PaymentSchedule[[#Headers],[PMT NO]])),"")</f>
        <v/>
      </c>
      <c r="C268" s="22" t="str">
        <f>IF(PaymentSchedule[[#This Row],[PMT NO]]&lt;&gt;"",EOMONTH(LoanStartDate,ROW(PaymentSchedule[[#This Row],[PMT NO]])-ROW(PaymentSchedule[[#Headers],[PMT NO]])-2)+DAY(LoanStartDate),"")</f>
        <v/>
      </c>
      <c r="D26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8" s="36" t="str">
        <f>IF(PaymentSchedule[[#This Row],[PMT NO]]&lt;&gt;"",ScheduledPayment,"")</f>
        <v/>
      </c>
      <c r="F26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8" s="36" t="str">
        <f>IF(PaymentSchedule[[#This Row],[PMT NO]]&lt;&gt;"",PaymentSchedule[[#This Row],[TOTAL PAYMENT]]-PaymentSchedule[[#This Row],[INTEREST]],"")</f>
        <v/>
      </c>
      <c r="I268" s="36" t="str">
        <f>IF(PaymentSchedule[[#This Row],[PMT NO]]&lt;&gt;"",PaymentSchedule[[#This Row],[BEGINNING BALANCE]]*(InterestRate/PaymentsPerYear),"")</f>
        <v/>
      </c>
      <c r="J26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8" s="36" t="str">
        <f ca="1">IF(PaymentSchedule[[#This Row],[PMT NO]]&lt;&gt;"",SUM(INDEX(PaymentSchedule[INTEREST],1,1):PaymentSchedule[[#This Row],[INTEREST]]),"")</f>
        <v/>
      </c>
    </row>
    <row r="269" spans="2:11">
      <c r="B269" s="24" t="str">
        <f>IF(LoanIsGood,IF(ROW()-ROW(PaymentSchedule[[#Headers],[PMT NO]])&gt;ScheduledNumberOfPayments,"",ROW()-ROW(PaymentSchedule[[#Headers],[PMT NO]])),"")</f>
        <v/>
      </c>
      <c r="C269" s="22" t="str">
        <f>IF(PaymentSchedule[[#This Row],[PMT NO]]&lt;&gt;"",EOMONTH(LoanStartDate,ROW(PaymentSchedule[[#This Row],[PMT NO]])-ROW(PaymentSchedule[[#Headers],[PMT NO]])-2)+DAY(LoanStartDate),"")</f>
        <v/>
      </c>
      <c r="D26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69" s="36" t="str">
        <f>IF(PaymentSchedule[[#This Row],[PMT NO]]&lt;&gt;"",ScheduledPayment,"")</f>
        <v/>
      </c>
      <c r="F26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6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69" s="36" t="str">
        <f>IF(PaymentSchedule[[#This Row],[PMT NO]]&lt;&gt;"",PaymentSchedule[[#This Row],[TOTAL PAYMENT]]-PaymentSchedule[[#This Row],[INTEREST]],"")</f>
        <v/>
      </c>
      <c r="I269" s="36" t="str">
        <f>IF(PaymentSchedule[[#This Row],[PMT NO]]&lt;&gt;"",PaymentSchedule[[#This Row],[BEGINNING BALANCE]]*(InterestRate/PaymentsPerYear),"")</f>
        <v/>
      </c>
      <c r="J26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69" s="36" t="str">
        <f ca="1">IF(PaymentSchedule[[#This Row],[PMT NO]]&lt;&gt;"",SUM(INDEX(PaymentSchedule[INTEREST],1,1):PaymentSchedule[[#This Row],[INTEREST]]),"")</f>
        <v/>
      </c>
    </row>
    <row r="270" spans="2:11">
      <c r="B270" s="24" t="str">
        <f>IF(LoanIsGood,IF(ROW()-ROW(PaymentSchedule[[#Headers],[PMT NO]])&gt;ScheduledNumberOfPayments,"",ROW()-ROW(PaymentSchedule[[#Headers],[PMT NO]])),"")</f>
        <v/>
      </c>
      <c r="C270" s="22" t="str">
        <f>IF(PaymentSchedule[[#This Row],[PMT NO]]&lt;&gt;"",EOMONTH(LoanStartDate,ROW(PaymentSchedule[[#This Row],[PMT NO]])-ROW(PaymentSchedule[[#Headers],[PMT NO]])-2)+DAY(LoanStartDate),"")</f>
        <v/>
      </c>
      <c r="D27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0" s="36" t="str">
        <f>IF(PaymentSchedule[[#This Row],[PMT NO]]&lt;&gt;"",ScheduledPayment,"")</f>
        <v/>
      </c>
      <c r="F27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0" s="36" t="str">
        <f>IF(PaymentSchedule[[#This Row],[PMT NO]]&lt;&gt;"",PaymentSchedule[[#This Row],[TOTAL PAYMENT]]-PaymentSchedule[[#This Row],[INTEREST]],"")</f>
        <v/>
      </c>
      <c r="I270" s="36" t="str">
        <f>IF(PaymentSchedule[[#This Row],[PMT NO]]&lt;&gt;"",PaymentSchedule[[#This Row],[BEGINNING BALANCE]]*(InterestRate/PaymentsPerYear),"")</f>
        <v/>
      </c>
      <c r="J27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0" s="36" t="str">
        <f ca="1">IF(PaymentSchedule[[#This Row],[PMT NO]]&lt;&gt;"",SUM(INDEX(PaymentSchedule[INTEREST],1,1):PaymentSchedule[[#This Row],[INTEREST]]),"")</f>
        <v/>
      </c>
    </row>
    <row r="271" spans="2:11">
      <c r="B271" s="24" t="str">
        <f>IF(LoanIsGood,IF(ROW()-ROW(PaymentSchedule[[#Headers],[PMT NO]])&gt;ScheduledNumberOfPayments,"",ROW()-ROW(PaymentSchedule[[#Headers],[PMT NO]])),"")</f>
        <v/>
      </c>
      <c r="C271" s="22" t="str">
        <f>IF(PaymentSchedule[[#This Row],[PMT NO]]&lt;&gt;"",EOMONTH(LoanStartDate,ROW(PaymentSchedule[[#This Row],[PMT NO]])-ROW(PaymentSchedule[[#Headers],[PMT NO]])-2)+DAY(LoanStartDate),"")</f>
        <v/>
      </c>
      <c r="D27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1" s="36" t="str">
        <f>IF(PaymentSchedule[[#This Row],[PMT NO]]&lt;&gt;"",ScheduledPayment,"")</f>
        <v/>
      </c>
      <c r="F27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1" s="36" t="str">
        <f>IF(PaymentSchedule[[#This Row],[PMT NO]]&lt;&gt;"",PaymentSchedule[[#This Row],[TOTAL PAYMENT]]-PaymentSchedule[[#This Row],[INTEREST]],"")</f>
        <v/>
      </c>
      <c r="I271" s="36" t="str">
        <f>IF(PaymentSchedule[[#This Row],[PMT NO]]&lt;&gt;"",PaymentSchedule[[#This Row],[BEGINNING BALANCE]]*(InterestRate/PaymentsPerYear),"")</f>
        <v/>
      </c>
      <c r="J27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1" s="36" t="str">
        <f ca="1">IF(PaymentSchedule[[#This Row],[PMT NO]]&lt;&gt;"",SUM(INDEX(PaymentSchedule[INTEREST],1,1):PaymentSchedule[[#This Row],[INTEREST]]),"")</f>
        <v/>
      </c>
    </row>
    <row r="272" spans="2:11">
      <c r="B272" s="24" t="str">
        <f>IF(LoanIsGood,IF(ROW()-ROW(PaymentSchedule[[#Headers],[PMT NO]])&gt;ScheduledNumberOfPayments,"",ROW()-ROW(PaymentSchedule[[#Headers],[PMT NO]])),"")</f>
        <v/>
      </c>
      <c r="C272" s="22" t="str">
        <f>IF(PaymentSchedule[[#This Row],[PMT NO]]&lt;&gt;"",EOMONTH(LoanStartDate,ROW(PaymentSchedule[[#This Row],[PMT NO]])-ROW(PaymentSchedule[[#Headers],[PMT NO]])-2)+DAY(LoanStartDate),"")</f>
        <v/>
      </c>
      <c r="D27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2" s="36" t="str">
        <f>IF(PaymentSchedule[[#This Row],[PMT NO]]&lt;&gt;"",ScheduledPayment,"")</f>
        <v/>
      </c>
      <c r="F27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2" s="36" t="str">
        <f>IF(PaymentSchedule[[#This Row],[PMT NO]]&lt;&gt;"",PaymentSchedule[[#This Row],[TOTAL PAYMENT]]-PaymentSchedule[[#This Row],[INTEREST]],"")</f>
        <v/>
      </c>
      <c r="I272" s="36" t="str">
        <f>IF(PaymentSchedule[[#This Row],[PMT NO]]&lt;&gt;"",PaymentSchedule[[#This Row],[BEGINNING BALANCE]]*(InterestRate/PaymentsPerYear),"")</f>
        <v/>
      </c>
      <c r="J27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2" s="36" t="str">
        <f ca="1">IF(PaymentSchedule[[#This Row],[PMT NO]]&lt;&gt;"",SUM(INDEX(PaymentSchedule[INTEREST],1,1):PaymentSchedule[[#This Row],[INTEREST]]),"")</f>
        <v/>
      </c>
    </row>
    <row r="273" spans="2:11">
      <c r="B273" s="24" t="str">
        <f>IF(LoanIsGood,IF(ROW()-ROW(PaymentSchedule[[#Headers],[PMT NO]])&gt;ScheduledNumberOfPayments,"",ROW()-ROW(PaymentSchedule[[#Headers],[PMT NO]])),"")</f>
        <v/>
      </c>
      <c r="C273" s="22" t="str">
        <f>IF(PaymentSchedule[[#This Row],[PMT NO]]&lt;&gt;"",EOMONTH(LoanStartDate,ROW(PaymentSchedule[[#This Row],[PMT NO]])-ROW(PaymentSchedule[[#Headers],[PMT NO]])-2)+DAY(LoanStartDate),"")</f>
        <v/>
      </c>
      <c r="D27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3" s="36" t="str">
        <f>IF(PaymentSchedule[[#This Row],[PMT NO]]&lt;&gt;"",ScheduledPayment,"")</f>
        <v/>
      </c>
      <c r="F27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3" s="36" t="str">
        <f>IF(PaymentSchedule[[#This Row],[PMT NO]]&lt;&gt;"",PaymentSchedule[[#This Row],[TOTAL PAYMENT]]-PaymentSchedule[[#This Row],[INTEREST]],"")</f>
        <v/>
      </c>
      <c r="I273" s="36" t="str">
        <f>IF(PaymentSchedule[[#This Row],[PMT NO]]&lt;&gt;"",PaymentSchedule[[#This Row],[BEGINNING BALANCE]]*(InterestRate/PaymentsPerYear),"")</f>
        <v/>
      </c>
      <c r="J27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3" s="36" t="str">
        <f ca="1">IF(PaymentSchedule[[#This Row],[PMT NO]]&lt;&gt;"",SUM(INDEX(PaymentSchedule[INTEREST],1,1):PaymentSchedule[[#This Row],[INTEREST]]),"")</f>
        <v/>
      </c>
    </row>
    <row r="274" spans="2:11">
      <c r="B274" s="24" t="str">
        <f>IF(LoanIsGood,IF(ROW()-ROW(PaymentSchedule[[#Headers],[PMT NO]])&gt;ScheduledNumberOfPayments,"",ROW()-ROW(PaymentSchedule[[#Headers],[PMT NO]])),"")</f>
        <v/>
      </c>
      <c r="C274" s="22" t="str">
        <f>IF(PaymentSchedule[[#This Row],[PMT NO]]&lt;&gt;"",EOMONTH(LoanStartDate,ROW(PaymentSchedule[[#This Row],[PMT NO]])-ROW(PaymentSchedule[[#Headers],[PMT NO]])-2)+DAY(LoanStartDate),"")</f>
        <v/>
      </c>
      <c r="D27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4" s="36" t="str">
        <f>IF(PaymentSchedule[[#This Row],[PMT NO]]&lt;&gt;"",ScheduledPayment,"")</f>
        <v/>
      </c>
      <c r="F27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4" s="36" t="str">
        <f>IF(PaymentSchedule[[#This Row],[PMT NO]]&lt;&gt;"",PaymentSchedule[[#This Row],[TOTAL PAYMENT]]-PaymentSchedule[[#This Row],[INTEREST]],"")</f>
        <v/>
      </c>
      <c r="I274" s="36" t="str">
        <f>IF(PaymentSchedule[[#This Row],[PMT NO]]&lt;&gt;"",PaymentSchedule[[#This Row],[BEGINNING BALANCE]]*(InterestRate/PaymentsPerYear),"")</f>
        <v/>
      </c>
      <c r="J27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4" s="36" t="str">
        <f ca="1">IF(PaymentSchedule[[#This Row],[PMT NO]]&lt;&gt;"",SUM(INDEX(PaymentSchedule[INTEREST],1,1):PaymentSchedule[[#This Row],[INTEREST]]),"")</f>
        <v/>
      </c>
    </row>
    <row r="275" spans="2:11">
      <c r="B275" s="24" t="str">
        <f>IF(LoanIsGood,IF(ROW()-ROW(PaymentSchedule[[#Headers],[PMT NO]])&gt;ScheduledNumberOfPayments,"",ROW()-ROW(PaymentSchedule[[#Headers],[PMT NO]])),"")</f>
        <v/>
      </c>
      <c r="C275" s="22" t="str">
        <f>IF(PaymentSchedule[[#This Row],[PMT NO]]&lt;&gt;"",EOMONTH(LoanStartDate,ROW(PaymentSchedule[[#This Row],[PMT NO]])-ROW(PaymentSchedule[[#Headers],[PMT NO]])-2)+DAY(LoanStartDate),"")</f>
        <v/>
      </c>
      <c r="D27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5" s="36" t="str">
        <f>IF(PaymentSchedule[[#This Row],[PMT NO]]&lt;&gt;"",ScheduledPayment,"")</f>
        <v/>
      </c>
      <c r="F27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5" s="36" t="str">
        <f>IF(PaymentSchedule[[#This Row],[PMT NO]]&lt;&gt;"",PaymentSchedule[[#This Row],[TOTAL PAYMENT]]-PaymentSchedule[[#This Row],[INTEREST]],"")</f>
        <v/>
      </c>
      <c r="I275" s="36" t="str">
        <f>IF(PaymentSchedule[[#This Row],[PMT NO]]&lt;&gt;"",PaymentSchedule[[#This Row],[BEGINNING BALANCE]]*(InterestRate/PaymentsPerYear),"")</f>
        <v/>
      </c>
      <c r="J27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5" s="36" t="str">
        <f ca="1">IF(PaymentSchedule[[#This Row],[PMT NO]]&lt;&gt;"",SUM(INDEX(PaymentSchedule[INTEREST],1,1):PaymentSchedule[[#This Row],[INTEREST]]),"")</f>
        <v/>
      </c>
    </row>
    <row r="276" spans="2:11">
      <c r="B276" s="24" t="str">
        <f>IF(LoanIsGood,IF(ROW()-ROW(PaymentSchedule[[#Headers],[PMT NO]])&gt;ScheduledNumberOfPayments,"",ROW()-ROW(PaymentSchedule[[#Headers],[PMT NO]])),"")</f>
        <v/>
      </c>
      <c r="C276" s="22" t="str">
        <f>IF(PaymentSchedule[[#This Row],[PMT NO]]&lt;&gt;"",EOMONTH(LoanStartDate,ROW(PaymentSchedule[[#This Row],[PMT NO]])-ROW(PaymentSchedule[[#Headers],[PMT NO]])-2)+DAY(LoanStartDate),"")</f>
        <v/>
      </c>
      <c r="D27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6" s="36" t="str">
        <f>IF(PaymentSchedule[[#This Row],[PMT NO]]&lt;&gt;"",ScheduledPayment,"")</f>
        <v/>
      </c>
      <c r="F27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6" s="36" t="str">
        <f>IF(PaymentSchedule[[#This Row],[PMT NO]]&lt;&gt;"",PaymentSchedule[[#This Row],[TOTAL PAYMENT]]-PaymentSchedule[[#This Row],[INTEREST]],"")</f>
        <v/>
      </c>
      <c r="I276" s="36" t="str">
        <f>IF(PaymentSchedule[[#This Row],[PMT NO]]&lt;&gt;"",PaymentSchedule[[#This Row],[BEGINNING BALANCE]]*(InterestRate/PaymentsPerYear),"")</f>
        <v/>
      </c>
      <c r="J27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6" s="36" t="str">
        <f ca="1">IF(PaymentSchedule[[#This Row],[PMT NO]]&lt;&gt;"",SUM(INDEX(PaymentSchedule[INTEREST],1,1):PaymentSchedule[[#This Row],[INTEREST]]),"")</f>
        <v/>
      </c>
    </row>
    <row r="277" spans="2:11">
      <c r="B277" s="24" t="str">
        <f>IF(LoanIsGood,IF(ROW()-ROW(PaymentSchedule[[#Headers],[PMT NO]])&gt;ScheduledNumberOfPayments,"",ROW()-ROW(PaymentSchedule[[#Headers],[PMT NO]])),"")</f>
        <v/>
      </c>
      <c r="C277" s="22" t="str">
        <f>IF(PaymentSchedule[[#This Row],[PMT NO]]&lt;&gt;"",EOMONTH(LoanStartDate,ROW(PaymentSchedule[[#This Row],[PMT NO]])-ROW(PaymentSchedule[[#Headers],[PMT NO]])-2)+DAY(LoanStartDate),"")</f>
        <v/>
      </c>
      <c r="D27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7" s="36" t="str">
        <f>IF(PaymentSchedule[[#This Row],[PMT NO]]&lt;&gt;"",ScheduledPayment,"")</f>
        <v/>
      </c>
      <c r="F27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7" s="36" t="str">
        <f>IF(PaymentSchedule[[#This Row],[PMT NO]]&lt;&gt;"",PaymentSchedule[[#This Row],[TOTAL PAYMENT]]-PaymentSchedule[[#This Row],[INTEREST]],"")</f>
        <v/>
      </c>
      <c r="I277" s="36" t="str">
        <f>IF(PaymentSchedule[[#This Row],[PMT NO]]&lt;&gt;"",PaymentSchedule[[#This Row],[BEGINNING BALANCE]]*(InterestRate/PaymentsPerYear),"")</f>
        <v/>
      </c>
      <c r="J27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7" s="36" t="str">
        <f ca="1">IF(PaymentSchedule[[#This Row],[PMT NO]]&lt;&gt;"",SUM(INDEX(PaymentSchedule[INTEREST],1,1):PaymentSchedule[[#This Row],[INTEREST]]),"")</f>
        <v/>
      </c>
    </row>
    <row r="278" spans="2:11">
      <c r="B278" s="24" t="str">
        <f>IF(LoanIsGood,IF(ROW()-ROW(PaymentSchedule[[#Headers],[PMT NO]])&gt;ScheduledNumberOfPayments,"",ROW()-ROW(PaymentSchedule[[#Headers],[PMT NO]])),"")</f>
        <v/>
      </c>
      <c r="C278" s="22" t="str">
        <f>IF(PaymentSchedule[[#This Row],[PMT NO]]&lt;&gt;"",EOMONTH(LoanStartDate,ROW(PaymentSchedule[[#This Row],[PMT NO]])-ROW(PaymentSchedule[[#Headers],[PMT NO]])-2)+DAY(LoanStartDate),"")</f>
        <v/>
      </c>
      <c r="D27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8" s="36" t="str">
        <f>IF(PaymentSchedule[[#This Row],[PMT NO]]&lt;&gt;"",ScheduledPayment,"")</f>
        <v/>
      </c>
      <c r="F27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8" s="36" t="str">
        <f>IF(PaymentSchedule[[#This Row],[PMT NO]]&lt;&gt;"",PaymentSchedule[[#This Row],[TOTAL PAYMENT]]-PaymentSchedule[[#This Row],[INTEREST]],"")</f>
        <v/>
      </c>
      <c r="I278" s="36" t="str">
        <f>IF(PaymentSchedule[[#This Row],[PMT NO]]&lt;&gt;"",PaymentSchedule[[#This Row],[BEGINNING BALANCE]]*(InterestRate/PaymentsPerYear),"")</f>
        <v/>
      </c>
      <c r="J27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8" s="36" t="str">
        <f ca="1">IF(PaymentSchedule[[#This Row],[PMT NO]]&lt;&gt;"",SUM(INDEX(PaymentSchedule[INTEREST],1,1):PaymentSchedule[[#This Row],[INTEREST]]),"")</f>
        <v/>
      </c>
    </row>
    <row r="279" spans="2:11">
      <c r="B279" s="24" t="str">
        <f>IF(LoanIsGood,IF(ROW()-ROW(PaymentSchedule[[#Headers],[PMT NO]])&gt;ScheduledNumberOfPayments,"",ROW()-ROW(PaymentSchedule[[#Headers],[PMT NO]])),"")</f>
        <v/>
      </c>
      <c r="C279" s="22" t="str">
        <f>IF(PaymentSchedule[[#This Row],[PMT NO]]&lt;&gt;"",EOMONTH(LoanStartDate,ROW(PaymentSchedule[[#This Row],[PMT NO]])-ROW(PaymentSchedule[[#Headers],[PMT NO]])-2)+DAY(LoanStartDate),"")</f>
        <v/>
      </c>
      <c r="D27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79" s="36" t="str">
        <f>IF(PaymentSchedule[[#This Row],[PMT NO]]&lt;&gt;"",ScheduledPayment,"")</f>
        <v/>
      </c>
      <c r="F27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7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79" s="36" t="str">
        <f>IF(PaymentSchedule[[#This Row],[PMT NO]]&lt;&gt;"",PaymentSchedule[[#This Row],[TOTAL PAYMENT]]-PaymentSchedule[[#This Row],[INTEREST]],"")</f>
        <v/>
      </c>
      <c r="I279" s="36" t="str">
        <f>IF(PaymentSchedule[[#This Row],[PMT NO]]&lt;&gt;"",PaymentSchedule[[#This Row],[BEGINNING BALANCE]]*(InterestRate/PaymentsPerYear),"")</f>
        <v/>
      </c>
      <c r="J27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79" s="36" t="str">
        <f ca="1">IF(PaymentSchedule[[#This Row],[PMT NO]]&lt;&gt;"",SUM(INDEX(PaymentSchedule[INTEREST],1,1):PaymentSchedule[[#This Row],[INTEREST]]),"")</f>
        <v/>
      </c>
    </row>
    <row r="280" spans="2:11">
      <c r="B280" s="24" t="str">
        <f>IF(LoanIsGood,IF(ROW()-ROW(PaymentSchedule[[#Headers],[PMT NO]])&gt;ScheduledNumberOfPayments,"",ROW()-ROW(PaymentSchedule[[#Headers],[PMT NO]])),"")</f>
        <v/>
      </c>
      <c r="C280" s="22" t="str">
        <f>IF(PaymentSchedule[[#This Row],[PMT NO]]&lt;&gt;"",EOMONTH(LoanStartDate,ROW(PaymentSchedule[[#This Row],[PMT NO]])-ROW(PaymentSchedule[[#Headers],[PMT NO]])-2)+DAY(LoanStartDate),"")</f>
        <v/>
      </c>
      <c r="D28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0" s="36" t="str">
        <f>IF(PaymentSchedule[[#This Row],[PMT NO]]&lt;&gt;"",ScheduledPayment,"")</f>
        <v/>
      </c>
      <c r="F28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0" s="36" t="str">
        <f>IF(PaymentSchedule[[#This Row],[PMT NO]]&lt;&gt;"",PaymentSchedule[[#This Row],[TOTAL PAYMENT]]-PaymentSchedule[[#This Row],[INTEREST]],"")</f>
        <v/>
      </c>
      <c r="I280" s="36" t="str">
        <f>IF(PaymentSchedule[[#This Row],[PMT NO]]&lt;&gt;"",PaymentSchedule[[#This Row],[BEGINNING BALANCE]]*(InterestRate/PaymentsPerYear),"")</f>
        <v/>
      </c>
      <c r="J28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0" s="36" t="str">
        <f ca="1">IF(PaymentSchedule[[#This Row],[PMT NO]]&lt;&gt;"",SUM(INDEX(PaymentSchedule[INTEREST],1,1):PaymentSchedule[[#This Row],[INTEREST]]),"")</f>
        <v/>
      </c>
    </row>
    <row r="281" spans="2:11">
      <c r="B281" s="24" t="str">
        <f>IF(LoanIsGood,IF(ROW()-ROW(PaymentSchedule[[#Headers],[PMT NO]])&gt;ScheduledNumberOfPayments,"",ROW()-ROW(PaymentSchedule[[#Headers],[PMT NO]])),"")</f>
        <v/>
      </c>
      <c r="C281" s="22" t="str">
        <f>IF(PaymentSchedule[[#This Row],[PMT NO]]&lt;&gt;"",EOMONTH(LoanStartDate,ROW(PaymentSchedule[[#This Row],[PMT NO]])-ROW(PaymentSchedule[[#Headers],[PMT NO]])-2)+DAY(LoanStartDate),"")</f>
        <v/>
      </c>
      <c r="D28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1" s="36" t="str">
        <f>IF(PaymentSchedule[[#This Row],[PMT NO]]&lt;&gt;"",ScheduledPayment,"")</f>
        <v/>
      </c>
      <c r="F28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1" s="36" t="str">
        <f>IF(PaymentSchedule[[#This Row],[PMT NO]]&lt;&gt;"",PaymentSchedule[[#This Row],[TOTAL PAYMENT]]-PaymentSchedule[[#This Row],[INTEREST]],"")</f>
        <v/>
      </c>
      <c r="I281" s="36" t="str">
        <f>IF(PaymentSchedule[[#This Row],[PMT NO]]&lt;&gt;"",PaymentSchedule[[#This Row],[BEGINNING BALANCE]]*(InterestRate/PaymentsPerYear),"")</f>
        <v/>
      </c>
      <c r="J28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1" s="36" t="str">
        <f ca="1">IF(PaymentSchedule[[#This Row],[PMT NO]]&lt;&gt;"",SUM(INDEX(PaymentSchedule[INTEREST],1,1):PaymentSchedule[[#This Row],[INTEREST]]),"")</f>
        <v/>
      </c>
    </row>
    <row r="282" spans="2:11">
      <c r="B282" s="24" t="str">
        <f>IF(LoanIsGood,IF(ROW()-ROW(PaymentSchedule[[#Headers],[PMT NO]])&gt;ScheduledNumberOfPayments,"",ROW()-ROW(PaymentSchedule[[#Headers],[PMT NO]])),"")</f>
        <v/>
      </c>
      <c r="C282" s="22" t="str">
        <f>IF(PaymentSchedule[[#This Row],[PMT NO]]&lt;&gt;"",EOMONTH(LoanStartDate,ROW(PaymentSchedule[[#This Row],[PMT NO]])-ROW(PaymentSchedule[[#Headers],[PMT NO]])-2)+DAY(LoanStartDate),"")</f>
        <v/>
      </c>
      <c r="D28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2" s="36" t="str">
        <f>IF(PaymentSchedule[[#This Row],[PMT NO]]&lt;&gt;"",ScheduledPayment,"")</f>
        <v/>
      </c>
      <c r="F28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2" s="36" t="str">
        <f>IF(PaymentSchedule[[#This Row],[PMT NO]]&lt;&gt;"",PaymentSchedule[[#This Row],[TOTAL PAYMENT]]-PaymentSchedule[[#This Row],[INTEREST]],"")</f>
        <v/>
      </c>
      <c r="I282" s="36" t="str">
        <f>IF(PaymentSchedule[[#This Row],[PMT NO]]&lt;&gt;"",PaymentSchedule[[#This Row],[BEGINNING BALANCE]]*(InterestRate/PaymentsPerYear),"")</f>
        <v/>
      </c>
      <c r="J28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2" s="36" t="str">
        <f ca="1">IF(PaymentSchedule[[#This Row],[PMT NO]]&lt;&gt;"",SUM(INDEX(PaymentSchedule[INTEREST],1,1):PaymentSchedule[[#This Row],[INTEREST]]),"")</f>
        <v/>
      </c>
    </row>
    <row r="283" spans="2:11">
      <c r="B283" s="24" t="str">
        <f>IF(LoanIsGood,IF(ROW()-ROW(PaymentSchedule[[#Headers],[PMT NO]])&gt;ScheduledNumberOfPayments,"",ROW()-ROW(PaymentSchedule[[#Headers],[PMT NO]])),"")</f>
        <v/>
      </c>
      <c r="C283" s="22" t="str">
        <f>IF(PaymentSchedule[[#This Row],[PMT NO]]&lt;&gt;"",EOMONTH(LoanStartDate,ROW(PaymentSchedule[[#This Row],[PMT NO]])-ROW(PaymentSchedule[[#Headers],[PMT NO]])-2)+DAY(LoanStartDate),"")</f>
        <v/>
      </c>
      <c r="D28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3" s="36" t="str">
        <f>IF(PaymentSchedule[[#This Row],[PMT NO]]&lt;&gt;"",ScheduledPayment,"")</f>
        <v/>
      </c>
      <c r="F28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3" s="36" t="str">
        <f>IF(PaymentSchedule[[#This Row],[PMT NO]]&lt;&gt;"",PaymentSchedule[[#This Row],[TOTAL PAYMENT]]-PaymentSchedule[[#This Row],[INTEREST]],"")</f>
        <v/>
      </c>
      <c r="I283" s="36" t="str">
        <f>IF(PaymentSchedule[[#This Row],[PMT NO]]&lt;&gt;"",PaymentSchedule[[#This Row],[BEGINNING BALANCE]]*(InterestRate/PaymentsPerYear),"")</f>
        <v/>
      </c>
      <c r="J28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3" s="36" t="str">
        <f ca="1">IF(PaymentSchedule[[#This Row],[PMT NO]]&lt;&gt;"",SUM(INDEX(PaymentSchedule[INTEREST],1,1):PaymentSchedule[[#This Row],[INTEREST]]),"")</f>
        <v/>
      </c>
    </row>
    <row r="284" spans="2:11">
      <c r="B284" s="24" t="str">
        <f>IF(LoanIsGood,IF(ROW()-ROW(PaymentSchedule[[#Headers],[PMT NO]])&gt;ScheduledNumberOfPayments,"",ROW()-ROW(PaymentSchedule[[#Headers],[PMT NO]])),"")</f>
        <v/>
      </c>
      <c r="C284" s="22" t="str">
        <f>IF(PaymentSchedule[[#This Row],[PMT NO]]&lt;&gt;"",EOMONTH(LoanStartDate,ROW(PaymentSchedule[[#This Row],[PMT NO]])-ROW(PaymentSchedule[[#Headers],[PMT NO]])-2)+DAY(LoanStartDate),"")</f>
        <v/>
      </c>
      <c r="D28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4" s="36" t="str">
        <f>IF(PaymentSchedule[[#This Row],[PMT NO]]&lt;&gt;"",ScheduledPayment,"")</f>
        <v/>
      </c>
      <c r="F28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4" s="36" t="str">
        <f>IF(PaymentSchedule[[#This Row],[PMT NO]]&lt;&gt;"",PaymentSchedule[[#This Row],[TOTAL PAYMENT]]-PaymentSchedule[[#This Row],[INTEREST]],"")</f>
        <v/>
      </c>
      <c r="I284" s="36" t="str">
        <f>IF(PaymentSchedule[[#This Row],[PMT NO]]&lt;&gt;"",PaymentSchedule[[#This Row],[BEGINNING BALANCE]]*(InterestRate/PaymentsPerYear),"")</f>
        <v/>
      </c>
      <c r="J28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4" s="36" t="str">
        <f ca="1">IF(PaymentSchedule[[#This Row],[PMT NO]]&lt;&gt;"",SUM(INDEX(PaymentSchedule[INTEREST],1,1):PaymentSchedule[[#This Row],[INTEREST]]),"")</f>
        <v/>
      </c>
    </row>
    <row r="285" spans="2:11">
      <c r="B285" s="24" t="str">
        <f>IF(LoanIsGood,IF(ROW()-ROW(PaymentSchedule[[#Headers],[PMT NO]])&gt;ScheduledNumberOfPayments,"",ROW()-ROW(PaymentSchedule[[#Headers],[PMT NO]])),"")</f>
        <v/>
      </c>
      <c r="C285" s="22" t="str">
        <f>IF(PaymentSchedule[[#This Row],[PMT NO]]&lt;&gt;"",EOMONTH(LoanStartDate,ROW(PaymentSchedule[[#This Row],[PMT NO]])-ROW(PaymentSchedule[[#Headers],[PMT NO]])-2)+DAY(LoanStartDate),"")</f>
        <v/>
      </c>
      <c r="D28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5" s="36" t="str">
        <f>IF(PaymentSchedule[[#This Row],[PMT NO]]&lt;&gt;"",ScheduledPayment,"")</f>
        <v/>
      </c>
      <c r="F28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5" s="36" t="str">
        <f>IF(PaymentSchedule[[#This Row],[PMT NO]]&lt;&gt;"",PaymentSchedule[[#This Row],[TOTAL PAYMENT]]-PaymentSchedule[[#This Row],[INTEREST]],"")</f>
        <v/>
      </c>
      <c r="I285" s="36" t="str">
        <f>IF(PaymentSchedule[[#This Row],[PMT NO]]&lt;&gt;"",PaymentSchedule[[#This Row],[BEGINNING BALANCE]]*(InterestRate/PaymentsPerYear),"")</f>
        <v/>
      </c>
      <c r="J28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5" s="36" t="str">
        <f ca="1">IF(PaymentSchedule[[#This Row],[PMT NO]]&lt;&gt;"",SUM(INDEX(PaymentSchedule[INTEREST],1,1):PaymentSchedule[[#This Row],[INTEREST]]),"")</f>
        <v/>
      </c>
    </row>
    <row r="286" spans="2:11">
      <c r="B286" s="24" t="str">
        <f>IF(LoanIsGood,IF(ROW()-ROW(PaymentSchedule[[#Headers],[PMT NO]])&gt;ScheduledNumberOfPayments,"",ROW()-ROW(PaymentSchedule[[#Headers],[PMT NO]])),"")</f>
        <v/>
      </c>
      <c r="C286" s="22" t="str">
        <f>IF(PaymentSchedule[[#This Row],[PMT NO]]&lt;&gt;"",EOMONTH(LoanStartDate,ROW(PaymentSchedule[[#This Row],[PMT NO]])-ROW(PaymentSchedule[[#Headers],[PMT NO]])-2)+DAY(LoanStartDate),"")</f>
        <v/>
      </c>
      <c r="D28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6" s="36" t="str">
        <f>IF(PaymentSchedule[[#This Row],[PMT NO]]&lt;&gt;"",ScheduledPayment,"")</f>
        <v/>
      </c>
      <c r="F28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6" s="36" t="str">
        <f>IF(PaymentSchedule[[#This Row],[PMT NO]]&lt;&gt;"",PaymentSchedule[[#This Row],[TOTAL PAYMENT]]-PaymentSchedule[[#This Row],[INTEREST]],"")</f>
        <v/>
      </c>
      <c r="I286" s="36" t="str">
        <f>IF(PaymentSchedule[[#This Row],[PMT NO]]&lt;&gt;"",PaymentSchedule[[#This Row],[BEGINNING BALANCE]]*(InterestRate/PaymentsPerYear),"")</f>
        <v/>
      </c>
      <c r="J28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6" s="36" t="str">
        <f ca="1">IF(PaymentSchedule[[#This Row],[PMT NO]]&lt;&gt;"",SUM(INDEX(PaymentSchedule[INTEREST],1,1):PaymentSchedule[[#This Row],[INTEREST]]),"")</f>
        <v/>
      </c>
    </row>
    <row r="287" spans="2:11">
      <c r="B287" s="24" t="str">
        <f>IF(LoanIsGood,IF(ROW()-ROW(PaymentSchedule[[#Headers],[PMT NO]])&gt;ScheduledNumberOfPayments,"",ROW()-ROW(PaymentSchedule[[#Headers],[PMT NO]])),"")</f>
        <v/>
      </c>
      <c r="C287" s="22" t="str">
        <f>IF(PaymentSchedule[[#This Row],[PMT NO]]&lt;&gt;"",EOMONTH(LoanStartDate,ROW(PaymentSchedule[[#This Row],[PMT NO]])-ROW(PaymentSchedule[[#Headers],[PMT NO]])-2)+DAY(LoanStartDate),"")</f>
        <v/>
      </c>
      <c r="D28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7" s="36" t="str">
        <f>IF(PaymentSchedule[[#This Row],[PMT NO]]&lt;&gt;"",ScheduledPayment,"")</f>
        <v/>
      </c>
      <c r="F28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7" s="36" t="str">
        <f>IF(PaymentSchedule[[#This Row],[PMT NO]]&lt;&gt;"",PaymentSchedule[[#This Row],[TOTAL PAYMENT]]-PaymentSchedule[[#This Row],[INTEREST]],"")</f>
        <v/>
      </c>
      <c r="I287" s="36" t="str">
        <f>IF(PaymentSchedule[[#This Row],[PMT NO]]&lt;&gt;"",PaymentSchedule[[#This Row],[BEGINNING BALANCE]]*(InterestRate/PaymentsPerYear),"")</f>
        <v/>
      </c>
      <c r="J28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7" s="36" t="str">
        <f ca="1">IF(PaymentSchedule[[#This Row],[PMT NO]]&lt;&gt;"",SUM(INDEX(PaymentSchedule[INTEREST],1,1):PaymentSchedule[[#This Row],[INTEREST]]),"")</f>
        <v/>
      </c>
    </row>
    <row r="288" spans="2:11">
      <c r="B288" s="24" t="str">
        <f>IF(LoanIsGood,IF(ROW()-ROW(PaymentSchedule[[#Headers],[PMT NO]])&gt;ScheduledNumberOfPayments,"",ROW()-ROW(PaymentSchedule[[#Headers],[PMT NO]])),"")</f>
        <v/>
      </c>
      <c r="C288" s="22" t="str">
        <f>IF(PaymentSchedule[[#This Row],[PMT NO]]&lt;&gt;"",EOMONTH(LoanStartDate,ROW(PaymentSchedule[[#This Row],[PMT NO]])-ROW(PaymentSchedule[[#Headers],[PMT NO]])-2)+DAY(LoanStartDate),"")</f>
        <v/>
      </c>
      <c r="D28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8" s="36" t="str">
        <f>IF(PaymentSchedule[[#This Row],[PMT NO]]&lt;&gt;"",ScheduledPayment,"")</f>
        <v/>
      </c>
      <c r="F28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8" s="36" t="str">
        <f>IF(PaymentSchedule[[#This Row],[PMT NO]]&lt;&gt;"",PaymentSchedule[[#This Row],[TOTAL PAYMENT]]-PaymentSchedule[[#This Row],[INTEREST]],"")</f>
        <v/>
      </c>
      <c r="I288" s="36" t="str">
        <f>IF(PaymentSchedule[[#This Row],[PMT NO]]&lt;&gt;"",PaymentSchedule[[#This Row],[BEGINNING BALANCE]]*(InterestRate/PaymentsPerYear),"")</f>
        <v/>
      </c>
      <c r="J28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8" s="36" t="str">
        <f ca="1">IF(PaymentSchedule[[#This Row],[PMT NO]]&lt;&gt;"",SUM(INDEX(PaymentSchedule[INTEREST],1,1):PaymentSchedule[[#This Row],[INTEREST]]),"")</f>
        <v/>
      </c>
    </row>
    <row r="289" spans="2:11">
      <c r="B289" s="24" t="str">
        <f>IF(LoanIsGood,IF(ROW()-ROW(PaymentSchedule[[#Headers],[PMT NO]])&gt;ScheduledNumberOfPayments,"",ROW()-ROW(PaymentSchedule[[#Headers],[PMT NO]])),"")</f>
        <v/>
      </c>
      <c r="C289" s="22" t="str">
        <f>IF(PaymentSchedule[[#This Row],[PMT NO]]&lt;&gt;"",EOMONTH(LoanStartDate,ROW(PaymentSchedule[[#This Row],[PMT NO]])-ROW(PaymentSchedule[[#Headers],[PMT NO]])-2)+DAY(LoanStartDate),"")</f>
        <v/>
      </c>
      <c r="D28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89" s="36" t="str">
        <f>IF(PaymentSchedule[[#This Row],[PMT NO]]&lt;&gt;"",ScheduledPayment,"")</f>
        <v/>
      </c>
      <c r="F28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8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89" s="36" t="str">
        <f>IF(PaymentSchedule[[#This Row],[PMT NO]]&lt;&gt;"",PaymentSchedule[[#This Row],[TOTAL PAYMENT]]-PaymentSchedule[[#This Row],[INTEREST]],"")</f>
        <v/>
      </c>
      <c r="I289" s="36" t="str">
        <f>IF(PaymentSchedule[[#This Row],[PMT NO]]&lt;&gt;"",PaymentSchedule[[#This Row],[BEGINNING BALANCE]]*(InterestRate/PaymentsPerYear),"")</f>
        <v/>
      </c>
      <c r="J28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89" s="36" t="str">
        <f ca="1">IF(PaymentSchedule[[#This Row],[PMT NO]]&lt;&gt;"",SUM(INDEX(PaymentSchedule[INTEREST],1,1):PaymentSchedule[[#This Row],[INTEREST]]),"")</f>
        <v/>
      </c>
    </row>
    <row r="290" spans="2:11">
      <c r="B290" s="24" t="str">
        <f>IF(LoanIsGood,IF(ROW()-ROW(PaymentSchedule[[#Headers],[PMT NO]])&gt;ScheduledNumberOfPayments,"",ROW()-ROW(PaymentSchedule[[#Headers],[PMT NO]])),"")</f>
        <v/>
      </c>
      <c r="C290" s="22" t="str">
        <f>IF(PaymentSchedule[[#This Row],[PMT NO]]&lt;&gt;"",EOMONTH(LoanStartDate,ROW(PaymentSchedule[[#This Row],[PMT NO]])-ROW(PaymentSchedule[[#Headers],[PMT NO]])-2)+DAY(LoanStartDate),"")</f>
        <v/>
      </c>
      <c r="D29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0" s="36" t="str">
        <f>IF(PaymentSchedule[[#This Row],[PMT NO]]&lt;&gt;"",ScheduledPayment,"")</f>
        <v/>
      </c>
      <c r="F29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0" s="36" t="str">
        <f>IF(PaymentSchedule[[#This Row],[PMT NO]]&lt;&gt;"",PaymentSchedule[[#This Row],[TOTAL PAYMENT]]-PaymentSchedule[[#This Row],[INTEREST]],"")</f>
        <v/>
      </c>
      <c r="I290" s="36" t="str">
        <f>IF(PaymentSchedule[[#This Row],[PMT NO]]&lt;&gt;"",PaymentSchedule[[#This Row],[BEGINNING BALANCE]]*(InterestRate/PaymentsPerYear),"")</f>
        <v/>
      </c>
      <c r="J29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0" s="36" t="str">
        <f ca="1">IF(PaymentSchedule[[#This Row],[PMT NO]]&lt;&gt;"",SUM(INDEX(PaymentSchedule[INTEREST],1,1):PaymentSchedule[[#This Row],[INTEREST]]),"")</f>
        <v/>
      </c>
    </row>
    <row r="291" spans="2:11">
      <c r="B291" s="24" t="str">
        <f>IF(LoanIsGood,IF(ROW()-ROW(PaymentSchedule[[#Headers],[PMT NO]])&gt;ScheduledNumberOfPayments,"",ROW()-ROW(PaymentSchedule[[#Headers],[PMT NO]])),"")</f>
        <v/>
      </c>
      <c r="C291" s="22" t="str">
        <f>IF(PaymentSchedule[[#This Row],[PMT NO]]&lt;&gt;"",EOMONTH(LoanStartDate,ROW(PaymentSchedule[[#This Row],[PMT NO]])-ROW(PaymentSchedule[[#Headers],[PMT NO]])-2)+DAY(LoanStartDate),"")</f>
        <v/>
      </c>
      <c r="D29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1" s="36" t="str">
        <f>IF(PaymentSchedule[[#This Row],[PMT NO]]&lt;&gt;"",ScheduledPayment,"")</f>
        <v/>
      </c>
      <c r="F29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1" s="36" t="str">
        <f>IF(PaymentSchedule[[#This Row],[PMT NO]]&lt;&gt;"",PaymentSchedule[[#This Row],[TOTAL PAYMENT]]-PaymentSchedule[[#This Row],[INTEREST]],"")</f>
        <v/>
      </c>
      <c r="I291" s="36" t="str">
        <f>IF(PaymentSchedule[[#This Row],[PMT NO]]&lt;&gt;"",PaymentSchedule[[#This Row],[BEGINNING BALANCE]]*(InterestRate/PaymentsPerYear),"")</f>
        <v/>
      </c>
      <c r="J29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1" s="36" t="str">
        <f ca="1">IF(PaymentSchedule[[#This Row],[PMT NO]]&lt;&gt;"",SUM(INDEX(PaymentSchedule[INTEREST],1,1):PaymentSchedule[[#This Row],[INTEREST]]),"")</f>
        <v/>
      </c>
    </row>
    <row r="292" spans="2:11">
      <c r="B292" s="24" t="str">
        <f>IF(LoanIsGood,IF(ROW()-ROW(PaymentSchedule[[#Headers],[PMT NO]])&gt;ScheduledNumberOfPayments,"",ROW()-ROW(PaymentSchedule[[#Headers],[PMT NO]])),"")</f>
        <v/>
      </c>
      <c r="C292" s="22" t="str">
        <f>IF(PaymentSchedule[[#This Row],[PMT NO]]&lt;&gt;"",EOMONTH(LoanStartDate,ROW(PaymentSchedule[[#This Row],[PMT NO]])-ROW(PaymentSchedule[[#Headers],[PMT NO]])-2)+DAY(LoanStartDate),"")</f>
        <v/>
      </c>
      <c r="D29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2" s="36" t="str">
        <f>IF(PaymentSchedule[[#This Row],[PMT NO]]&lt;&gt;"",ScheduledPayment,"")</f>
        <v/>
      </c>
      <c r="F29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2" s="36" t="str">
        <f>IF(PaymentSchedule[[#This Row],[PMT NO]]&lt;&gt;"",PaymentSchedule[[#This Row],[TOTAL PAYMENT]]-PaymentSchedule[[#This Row],[INTEREST]],"")</f>
        <v/>
      </c>
      <c r="I292" s="36" t="str">
        <f>IF(PaymentSchedule[[#This Row],[PMT NO]]&lt;&gt;"",PaymentSchedule[[#This Row],[BEGINNING BALANCE]]*(InterestRate/PaymentsPerYear),"")</f>
        <v/>
      </c>
      <c r="J29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2" s="36" t="str">
        <f ca="1">IF(PaymentSchedule[[#This Row],[PMT NO]]&lt;&gt;"",SUM(INDEX(PaymentSchedule[INTEREST],1,1):PaymentSchedule[[#This Row],[INTEREST]]),"")</f>
        <v/>
      </c>
    </row>
    <row r="293" spans="2:11">
      <c r="B293" s="24" t="str">
        <f>IF(LoanIsGood,IF(ROW()-ROW(PaymentSchedule[[#Headers],[PMT NO]])&gt;ScheduledNumberOfPayments,"",ROW()-ROW(PaymentSchedule[[#Headers],[PMT NO]])),"")</f>
        <v/>
      </c>
      <c r="C293" s="22" t="str">
        <f>IF(PaymentSchedule[[#This Row],[PMT NO]]&lt;&gt;"",EOMONTH(LoanStartDate,ROW(PaymentSchedule[[#This Row],[PMT NO]])-ROW(PaymentSchedule[[#Headers],[PMT NO]])-2)+DAY(LoanStartDate),"")</f>
        <v/>
      </c>
      <c r="D29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3" s="36" t="str">
        <f>IF(PaymentSchedule[[#This Row],[PMT NO]]&lt;&gt;"",ScheduledPayment,"")</f>
        <v/>
      </c>
      <c r="F29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3" s="36" t="str">
        <f>IF(PaymentSchedule[[#This Row],[PMT NO]]&lt;&gt;"",PaymentSchedule[[#This Row],[TOTAL PAYMENT]]-PaymentSchedule[[#This Row],[INTEREST]],"")</f>
        <v/>
      </c>
      <c r="I293" s="36" t="str">
        <f>IF(PaymentSchedule[[#This Row],[PMT NO]]&lt;&gt;"",PaymentSchedule[[#This Row],[BEGINNING BALANCE]]*(InterestRate/PaymentsPerYear),"")</f>
        <v/>
      </c>
      <c r="J29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3" s="36" t="str">
        <f ca="1">IF(PaymentSchedule[[#This Row],[PMT NO]]&lt;&gt;"",SUM(INDEX(PaymentSchedule[INTEREST],1,1):PaymentSchedule[[#This Row],[INTEREST]]),"")</f>
        <v/>
      </c>
    </row>
    <row r="294" spans="2:11">
      <c r="B294" s="24" t="str">
        <f>IF(LoanIsGood,IF(ROW()-ROW(PaymentSchedule[[#Headers],[PMT NO]])&gt;ScheduledNumberOfPayments,"",ROW()-ROW(PaymentSchedule[[#Headers],[PMT NO]])),"")</f>
        <v/>
      </c>
      <c r="C294" s="22" t="str">
        <f>IF(PaymentSchedule[[#This Row],[PMT NO]]&lt;&gt;"",EOMONTH(LoanStartDate,ROW(PaymentSchedule[[#This Row],[PMT NO]])-ROW(PaymentSchedule[[#Headers],[PMT NO]])-2)+DAY(LoanStartDate),"")</f>
        <v/>
      </c>
      <c r="D29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4" s="36" t="str">
        <f>IF(PaymentSchedule[[#This Row],[PMT NO]]&lt;&gt;"",ScheduledPayment,"")</f>
        <v/>
      </c>
      <c r="F29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4" s="36" t="str">
        <f>IF(PaymentSchedule[[#This Row],[PMT NO]]&lt;&gt;"",PaymentSchedule[[#This Row],[TOTAL PAYMENT]]-PaymentSchedule[[#This Row],[INTEREST]],"")</f>
        <v/>
      </c>
      <c r="I294" s="36" t="str">
        <f>IF(PaymentSchedule[[#This Row],[PMT NO]]&lt;&gt;"",PaymentSchedule[[#This Row],[BEGINNING BALANCE]]*(InterestRate/PaymentsPerYear),"")</f>
        <v/>
      </c>
      <c r="J29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4" s="36" t="str">
        <f ca="1">IF(PaymentSchedule[[#This Row],[PMT NO]]&lt;&gt;"",SUM(INDEX(PaymentSchedule[INTEREST],1,1):PaymentSchedule[[#This Row],[INTEREST]]),"")</f>
        <v/>
      </c>
    </row>
    <row r="295" spans="2:11">
      <c r="B295" s="24" t="str">
        <f>IF(LoanIsGood,IF(ROW()-ROW(PaymentSchedule[[#Headers],[PMT NO]])&gt;ScheduledNumberOfPayments,"",ROW()-ROW(PaymentSchedule[[#Headers],[PMT NO]])),"")</f>
        <v/>
      </c>
      <c r="C295" s="22" t="str">
        <f>IF(PaymentSchedule[[#This Row],[PMT NO]]&lt;&gt;"",EOMONTH(LoanStartDate,ROW(PaymentSchedule[[#This Row],[PMT NO]])-ROW(PaymentSchedule[[#Headers],[PMT NO]])-2)+DAY(LoanStartDate),"")</f>
        <v/>
      </c>
      <c r="D29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5" s="36" t="str">
        <f>IF(PaymentSchedule[[#This Row],[PMT NO]]&lt;&gt;"",ScheduledPayment,"")</f>
        <v/>
      </c>
      <c r="F29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5" s="36" t="str">
        <f>IF(PaymentSchedule[[#This Row],[PMT NO]]&lt;&gt;"",PaymentSchedule[[#This Row],[TOTAL PAYMENT]]-PaymentSchedule[[#This Row],[INTEREST]],"")</f>
        <v/>
      </c>
      <c r="I295" s="36" t="str">
        <f>IF(PaymentSchedule[[#This Row],[PMT NO]]&lt;&gt;"",PaymentSchedule[[#This Row],[BEGINNING BALANCE]]*(InterestRate/PaymentsPerYear),"")</f>
        <v/>
      </c>
      <c r="J29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5" s="36" t="str">
        <f ca="1">IF(PaymentSchedule[[#This Row],[PMT NO]]&lt;&gt;"",SUM(INDEX(PaymentSchedule[INTEREST],1,1):PaymentSchedule[[#This Row],[INTEREST]]),"")</f>
        <v/>
      </c>
    </row>
    <row r="296" spans="2:11">
      <c r="B296" s="24" t="str">
        <f>IF(LoanIsGood,IF(ROW()-ROW(PaymentSchedule[[#Headers],[PMT NO]])&gt;ScheduledNumberOfPayments,"",ROW()-ROW(PaymentSchedule[[#Headers],[PMT NO]])),"")</f>
        <v/>
      </c>
      <c r="C296" s="22" t="str">
        <f>IF(PaymentSchedule[[#This Row],[PMT NO]]&lt;&gt;"",EOMONTH(LoanStartDate,ROW(PaymentSchedule[[#This Row],[PMT NO]])-ROW(PaymentSchedule[[#Headers],[PMT NO]])-2)+DAY(LoanStartDate),"")</f>
        <v/>
      </c>
      <c r="D29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6" s="36" t="str">
        <f>IF(PaymentSchedule[[#This Row],[PMT NO]]&lt;&gt;"",ScheduledPayment,"")</f>
        <v/>
      </c>
      <c r="F29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6" s="36" t="str">
        <f>IF(PaymentSchedule[[#This Row],[PMT NO]]&lt;&gt;"",PaymentSchedule[[#This Row],[TOTAL PAYMENT]]-PaymentSchedule[[#This Row],[INTEREST]],"")</f>
        <v/>
      </c>
      <c r="I296" s="36" t="str">
        <f>IF(PaymentSchedule[[#This Row],[PMT NO]]&lt;&gt;"",PaymentSchedule[[#This Row],[BEGINNING BALANCE]]*(InterestRate/PaymentsPerYear),"")</f>
        <v/>
      </c>
      <c r="J29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6" s="36" t="str">
        <f ca="1">IF(PaymentSchedule[[#This Row],[PMT NO]]&lt;&gt;"",SUM(INDEX(PaymentSchedule[INTEREST],1,1):PaymentSchedule[[#This Row],[INTEREST]]),"")</f>
        <v/>
      </c>
    </row>
    <row r="297" spans="2:11">
      <c r="B297" s="24" t="str">
        <f>IF(LoanIsGood,IF(ROW()-ROW(PaymentSchedule[[#Headers],[PMT NO]])&gt;ScheduledNumberOfPayments,"",ROW()-ROW(PaymentSchedule[[#Headers],[PMT NO]])),"")</f>
        <v/>
      </c>
      <c r="C297" s="22" t="str">
        <f>IF(PaymentSchedule[[#This Row],[PMT NO]]&lt;&gt;"",EOMONTH(LoanStartDate,ROW(PaymentSchedule[[#This Row],[PMT NO]])-ROW(PaymentSchedule[[#Headers],[PMT NO]])-2)+DAY(LoanStartDate),"")</f>
        <v/>
      </c>
      <c r="D29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7" s="36" t="str">
        <f>IF(PaymentSchedule[[#This Row],[PMT NO]]&lt;&gt;"",ScheduledPayment,"")</f>
        <v/>
      </c>
      <c r="F29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7" s="36" t="str">
        <f>IF(PaymentSchedule[[#This Row],[PMT NO]]&lt;&gt;"",PaymentSchedule[[#This Row],[TOTAL PAYMENT]]-PaymentSchedule[[#This Row],[INTEREST]],"")</f>
        <v/>
      </c>
      <c r="I297" s="36" t="str">
        <f>IF(PaymentSchedule[[#This Row],[PMT NO]]&lt;&gt;"",PaymentSchedule[[#This Row],[BEGINNING BALANCE]]*(InterestRate/PaymentsPerYear),"")</f>
        <v/>
      </c>
      <c r="J29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7" s="36" t="str">
        <f ca="1">IF(PaymentSchedule[[#This Row],[PMT NO]]&lt;&gt;"",SUM(INDEX(PaymentSchedule[INTEREST],1,1):PaymentSchedule[[#This Row],[INTEREST]]),"")</f>
        <v/>
      </c>
    </row>
    <row r="298" spans="2:11">
      <c r="B298" s="24" t="str">
        <f>IF(LoanIsGood,IF(ROW()-ROW(PaymentSchedule[[#Headers],[PMT NO]])&gt;ScheduledNumberOfPayments,"",ROW()-ROW(PaymentSchedule[[#Headers],[PMT NO]])),"")</f>
        <v/>
      </c>
      <c r="C298" s="22" t="str">
        <f>IF(PaymentSchedule[[#This Row],[PMT NO]]&lt;&gt;"",EOMONTH(LoanStartDate,ROW(PaymentSchedule[[#This Row],[PMT NO]])-ROW(PaymentSchedule[[#Headers],[PMT NO]])-2)+DAY(LoanStartDate),"")</f>
        <v/>
      </c>
      <c r="D29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8" s="36" t="str">
        <f>IF(PaymentSchedule[[#This Row],[PMT NO]]&lt;&gt;"",ScheduledPayment,"")</f>
        <v/>
      </c>
      <c r="F29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8" s="36" t="str">
        <f>IF(PaymentSchedule[[#This Row],[PMT NO]]&lt;&gt;"",PaymentSchedule[[#This Row],[TOTAL PAYMENT]]-PaymentSchedule[[#This Row],[INTEREST]],"")</f>
        <v/>
      </c>
      <c r="I298" s="36" t="str">
        <f>IF(PaymentSchedule[[#This Row],[PMT NO]]&lt;&gt;"",PaymentSchedule[[#This Row],[BEGINNING BALANCE]]*(InterestRate/PaymentsPerYear),"")</f>
        <v/>
      </c>
      <c r="J29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8" s="36" t="str">
        <f ca="1">IF(PaymentSchedule[[#This Row],[PMT NO]]&lt;&gt;"",SUM(INDEX(PaymentSchedule[INTEREST],1,1):PaymentSchedule[[#This Row],[INTEREST]]),"")</f>
        <v/>
      </c>
    </row>
    <row r="299" spans="2:11">
      <c r="B299" s="24" t="str">
        <f>IF(LoanIsGood,IF(ROW()-ROW(PaymentSchedule[[#Headers],[PMT NO]])&gt;ScheduledNumberOfPayments,"",ROW()-ROW(PaymentSchedule[[#Headers],[PMT NO]])),"")</f>
        <v/>
      </c>
      <c r="C299" s="22" t="str">
        <f>IF(PaymentSchedule[[#This Row],[PMT NO]]&lt;&gt;"",EOMONTH(LoanStartDate,ROW(PaymentSchedule[[#This Row],[PMT NO]])-ROW(PaymentSchedule[[#Headers],[PMT NO]])-2)+DAY(LoanStartDate),"")</f>
        <v/>
      </c>
      <c r="D29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299" s="36" t="str">
        <f>IF(PaymentSchedule[[#This Row],[PMT NO]]&lt;&gt;"",ScheduledPayment,"")</f>
        <v/>
      </c>
      <c r="F29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29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299" s="36" t="str">
        <f>IF(PaymentSchedule[[#This Row],[PMT NO]]&lt;&gt;"",PaymentSchedule[[#This Row],[TOTAL PAYMENT]]-PaymentSchedule[[#This Row],[INTEREST]],"")</f>
        <v/>
      </c>
      <c r="I299" s="36" t="str">
        <f>IF(PaymentSchedule[[#This Row],[PMT NO]]&lt;&gt;"",PaymentSchedule[[#This Row],[BEGINNING BALANCE]]*(InterestRate/PaymentsPerYear),"")</f>
        <v/>
      </c>
      <c r="J29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299" s="36" t="str">
        <f ca="1">IF(PaymentSchedule[[#This Row],[PMT NO]]&lt;&gt;"",SUM(INDEX(PaymentSchedule[INTEREST],1,1):PaymentSchedule[[#This Row],[INTEREST]]),"")</f>
        <v/>
      </c>
    </row>
    <row r="300" spans="2:11">
      <c r="B300" s="24" t="str">
        <f>IF(LoanIsGood,IF(ROW()-ROW(PaymentSchedule[[#Headers],[PMT NO]])&gt;ScheduledNumberOfPayments,"",ROW()-ROW(PaymentSchedule[[#Headers],[PMT NO]])),"")</f>
        <v/>
      </c>
      <c r="C300" s="22" t="str">
        <f>IF(PaymentSchedule[[#This Row],[PMT NO]]&lt;&gt;"",EOMONTH(LoanStartDate,ROW(PaymentSchedule[[#This Row],[PMT NO]])-ROW(PaymentSchedule[[#Headers],[PMT NO]])-2)+DAY(LoanStartDate),"")</f>
        <v/>
      </c>
      <c r="D30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0" s="36" t="str">
        <f>IF(PaymentSchedule[[#This Row],[PMT NO]]&lt;&gt;"",ScheduledPayment,"")</f>
        <v/>
      </c>
      <c r="F30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0" s="36" t="str">
        <f>IF(PaymentSchedule[[#This Row],[PMT NO]]&lt;&gt;"",PaymentSchedule[[#This Row],[TOTAL PAYMENT]]-PaymentSchedule[[#This Row],[INTEREST]],"")</f>
        <v/>
      </c>
      <c r="I300" s="36" t="str">
        <f>IF(PaymentSchedule[[#This Row],[PMT NO]]&lt;&gt;"",PaymentSchedule[[#This Row],[BEGINNING BALANCE]]*(InterestRate/PaymentsPerYear),"")</f>
        <v/>
      </c>
      <c r="J30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0" s="36" t="str">
        <f ca="1">IF(PaymentSchedule[[#This Row],[PMT NO]]&lt;&gt;"",SUM(INDEX(PaymentSchedule[INTEREST],1,1):PaymentSchedule[[#This Row],[INTEREST]]),"")</f>
        <v/>
      </c>
    </row>
    <row r="301" spans="2:11">
      <c r="B301" s="24" t="str">
        <f>IF(LoanIsGood,IF(ROW()-ROW(PaymentSchedule[[#Headers],[PMT NO]])&gt;ScheduledNumberOfPayments,"",ROW()-ROW(PaymentSchedule[[#Headers],[PMT NO]])),"")</f>
        <v/>
      </c>
      <c r="C301" s="22" t="str">
        <f>IF(PaymentSchedule[[#This Row],[PMT NO]]&lt;&gt;"",EOMONTH(LoanStartDate,ROW(PaymentSchedule[[#This Row],[PMT NO]])-ROW(PaymentSchedule[[#Headers],[PMT NO]])-2)+DAY(LoanStartDate),"")</f>
        <v/>
      </c>
      <c r="D30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1" s="36" t="str">
        <f>IF(PaymentSchedule[[#This Row],[PMT NO]]&lt;&gt;"",ScheduledPayment,"")</f>
        <v/>
      </c>
      <c r="F30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1" s="36" t="str">
        <f>IF(PaymentSchedule[[#This Row],[PMT NO]]&lt;&gt;"",PaymentSchedule[[#This Row],[TOTAL PAYMENT]]-PaymentSchedule[[#This Row],[INTEREST]],"")</f>
        <v/>
      </c>
      <c r="I301" s="36" t="str">
        <f>IF(PaymentSchedule[[#This Row],[PMT NO]]&lt;&gt;"",PaymentSchedule[[#This Row],[BEGINNING BALANCE]]*(InterestRate/PaymentsPerYear),"")</f>
        <v/>
      </c>
      <c r="J30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1" s="36" t="str">
        <f ca="1">IF(PaymentSchedule[[#This Row],[PMT NO]]&lt;&gt;"",SUM(INDEX(PaymentSchedule[INTEREST],1,1):PaymentSchedule[[#This Row],[INTEREST]]),"")</f>
        <v/>
      </c>
    </row>
    <row r="302" spans="2:11">
      <c r="B302" s="24" t="str">
        <f>IF(LoanIsGood,IF(ROW()-ROW(PaymentSchedule[[#Headers],[PMT NO]])&gt;ScheduledNumberOfPayments,"",ROW()-ROW(PaymentSchedule[[#Headers],[PMT NO]])),"")</f>
        <v/>
      </c>
      <c r="C302" s="22" t="str">
        <f>IF(PaymentSchedule[[#This Row],[PMT NO]]&lt;&gt;"",EOMONTH(LoanStartDate,ROW(PaymentSchedule[[#This Row],[PMT NO]])-ROW(PaymentSchedule[[#Headers],[PMT NO]])-2)+DAY(LoanStartDate),"")</f>
        <v/>
      </c>
      <c r="D30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2" s="36" t="str">
        <f>IF(PaymentSchedule[[#This Row],[PMT NO]]&lt;&gt;"",ScheduledPayment,"")</f>
        <v/>
      </c>
      <c r="F30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2" s="36" t="str">
        <f>IF(PaymentSchedule[[#This Row],[PMT NO]]&lt;&gt;"",PaymentSchedule[[#This Row],[TOTAL PAYMENT]]-PaymentSchedule[[#This Row],[INTEREST]],"")</f>
        <v/>
      </c>
      <c r="I302" s="36" t="str">
        <f>IF(PaymentSchedule[[#This Row],[PMT NO]]&lt;&gt;"",PaymentSchedule[[#This Row],[BEGINNING BALANCE]]*(InterestRate/PaymentsPerYear),"")</f>
        <v/>
      </c>
      <c r="J30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2" s="36" t="str">
        <f ca="1">IF(PaymentSchedule[[#This Row],[PMT NO]]&lt;&gt;"",SUM(INDEX(PaymentSchedule[INTEREST],1,1):PaymentSchedule[[#This Row],[INTEREST]]),"")</f>
        <v/>
      </c>
    </row>
    <row r="303" spans="2:11">
      <c r="B303" s="24" t="str">
        <f>IF(LoanIsGood,IF(ROW()-ROW(PaymentSchedule[[#Headers],[PMT NO]])&gt;ScheduledNumberOfPayments,"",ROW()-ROW(PaymentSchedule[[#Headers],[PMT NO]])),"")</f>
        <v/>
      </c>
      <c r="C303" s="22" t="str">
        <f>IF(PaymentSchedule[[#This Row],[PMT NO]]&lt;&gt;"",EOMONTH(LoanStartDate,ROW(PaymentSchedule[[#This Row],[PMT NO]])-ROW(PaymentSchedule[[#Headers],[PMT NO]])-2)+DAY(LoanStartDate),"")</f>
        <v/>
      </c>
      <c r="D30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3" s="36" t="str">
        <f>IF(PaymentSchedule[[#This Row],[PMT NO]]&lt;&gt;"",ScheduledPayment,"")</f>
        <v/>
      </c>
      <c r="F30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3" s="36" t="str">
        <f>IF(PaymentSchedule[[#This Row],[PMT NO]]&lt;&gt;"",PaymentSchedule[[#This Row],[TOTAL PAYMENT]]-PaymentSchedule[[#This Row],[INTEREST]],"")</f>
        <v/>
      </c>
      <c r="I303" s="36" t="str">
        <f>IF(PaymentSchedule[[#This Row],[PMT NO]]&lt;&gt;"",PaymentSchedule[[#This Row],[BEGINNING BALANCE]]*(InterestRate/PaymentsPerYear),"")</f>
        <v/>
      </c>
      <c r="J30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3" s="36" t="str">
        <f ca="1">IF(PaymentSchedule[[#This Row],[PMT NO]]&lt;&gt;"",SUM(INDEX(PaymentSchedule[INTEREST],1,1):PaymentSchedule[[#This Row],[INTEREST]]),"")</f>
        <v/>
      </c>
    </row>
    <row r="304" spans="2:11">
      <c r="B304" s="24" t="str">
        <f>IF(LoanIsGood,IF(ROW()-ROW(PaymentSchedule[[#Headers],[PMT NO]])&gt;ScheduledNumberOfPayments,"",ROW()-ROW(PaymentSchedule[[#Headers],[PMT NO]])),"")</f>
        <v/>
      </c>
      <c r="C304" s="22" t="str">
        <f>IF(PaymentSchedule[[#This Row],[PMT NO]]&lt;&gt;"",EOMONTH(LoanStartDate,ROW(PaymentSchedule[[#This Row],[PMT NO]])-ROW(PaymentSchedule[[#Headers],[PMT NO]])-2)+DAY(LoanStartDate),"")</f>
        <v/>
      </c>
      <c r="D30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4" s="36" t="str">
        <f>IF(PaymentSchedule[[#This Row],[PMT NO]]&lt;&gt;"",ScheduledPayment,"")</f>
        <v/>
      </c>
      <c r="F30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4" s="36" t="str">
        <f>IF(PaymentSchedule[[#This Row],[PMT NO]]&lt;&gt;"",PaymentSchedule[[#This Row],[TOTAL PAYMENT]]-PaymentSchedule[[#This Row],[INTEREST]],"")</f>
        <v/>
      </c>
      <c r="I304" s="36" t="str">
        <f>IF(PaymentSchedule[[#This Row],[PMT NO]]&lt;&gt;"",PaymentSchedule[[#This Row],[BEGINNING BALANCE]]*(InterestRate/PaymentsPerYear),"")</f>
        <v/>
      </c>
      <c r="J30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4" s="36" t="str">
        <f ca="1">IF(PaymentSchedule[[#This Row],[PMT NO]]&lt;&gt;"",SUM(INDEX(PaymentSchedule[INTEREST],1,1):PaymentSchedule[[#This Row],[INTEREST]]),"")</f>
        <v/>
      </c>
    </row>
    <row r="305" spans="2:11">
      <c r="B305" s="24" t="str">
        <f>IF(LoanIsGood,IF(ROW()-ROW(PaymentSchedule[[#Headers],[PMT NO]])&gt;ScheduledNumberOfPayments,"",ROW()-ROW(PaymentSchedule[[#Headers],[PMT NO]])),"")</f>
        <v/>
      </c>
      <c r="C305" s="22" t="str">
        <f>IF(PaymentSchedule[[#This Row],[PMT NO]]&lt;&gt;"",EOMONTH(LoanStartDate,ROW(PaymentSchedule[[#This Row],[PMT NO]])-ROW(PaymentSchedule[[#Headers],[PMT NO]])-2)+DAY(LoanStartDate),"")</f>
        <v/>
      </c>
      <c r="D30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5" s="36" t="str">
        <f>IF(PaymentSchedule[[#This Row],[PMT NO]]&lt;&gt;"",ScheduledPayment,"")</f>
        <v/>
      </c>
      <c r="F30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5" s="36" t="str">
        <f>IF(PaymentSchedule[[#This Row],[PMT NO]]&lt;&gt;"",PaymentSchedule[[#This Row],[TOTAL PAYMENT]]-PaymentSchedule[[#This Row],[INTEREST]],"")</f>
        <v/>
      </c>
      <c r="I305" s="36" t="str">
        <f>IF(PaymentSchedule[[#This Row],[PMT NO]]&lt;&gt;"",PaymentSchedule[[#This Row],[BEGINNING BALANCE]]*(InterestRate/PaymentsPerYear),"")</f>
        <v/>
      </c>
      <c r="J30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5" s="36" t="str">
        <f ca="1">IF(PaymentSchedule[[#This Row],[PMT NO]]&lt;&gt;"",SUM(INDEX(PaymentSchedule[INTEREST],1,1):PaymentSchedule[[#This Row],[INTEREST]]),"")</f>
        <v/>
      </c>
    </row>
    <row r="306" spans="2:11">
      <c r="B306" s="24" t="str">
        <f>IF(LoanIsGood,IF(ROW()-ROW(PaymentSchedule[[#Headers],[PMT NO]])&gt;ScheduledNumberOfPayments,"",ROW()-ROW(PaymentSchedule[[#Headers],[PMT NO]])),"")</f>
        <v/>
      </c>
      <c r="C306" s="22" t="str">
        <f>IF(PaymentSchedule[[#This Row],[PMT NO]]&lt;&gt;"",EOMONTH(LoanStartDate,ROW(PaymentSchedule[[#This Row],[PMT NO]])-ROW(PaymentSchedule[[#Headers],[PMT NO]])-2)+DAY(LoanStartDate),"")</f>
        <v/>
      </c>
      <c r="D30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6" s="36" t="str">
        <f>IF(PaymentSchedule[[#This Row],[PMT NO]]&lt;&gt;"",ScheduledPayment,"")</f>
        <v/>
      </c>
      <c r="F30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6" s="36" t="str">
        <f>IF(PaymentSchedule[[#This Row],[PMT NO]]&lt;&gt;"",PaymentSchedule[[#This Row],[TOTAL PAYMENT]]-PaymentSchedule[[#This Row],[INTEREST]],"")</f>
        <v/>
      </c>
      <c r="I306" s="36" t="str">
        <f>IF(PaymentSchedule[[#This Row],[PMT NO]]&lt;&gt;"",PaymentSchedule[[#This Row],[BEGINNING BALANCE]]*(InterestRate/PaymentsPerYear),"")</f>
        <v/>
      </c>
      <c r="J30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6" s="36" t="str">
        <f ca="1">IF(PaymentSchedule[[#This Row],[PMT NO]]&lt;&gt;"",SUM(INDEX(PaymentSchedule[INTEREST],1,1):PaymentSchedule[[#This Row],[INTEREST]]),"")</f>
        <v/>
      </c>
    </row>
    <row r="307" spans="2:11">
      <c r="B307" s="24" t="str">
        <f>IF(LoanIsGood,IF(ROW()-ROW(PaymentSchedule[[#Headers],[PMT NO]])&gt;ScheduledNumberOfPayments,"",ROW()-ROW(PaymentSchedule[[#Headers],[PMT NO]])),"")</f>
        <v/>
      </c>
      <c r="C307" s="22" t="str">
        <f>IF(PaymentSchedule[[#This Row],[PMT NO]]&lt;&gt;"",EOMONTH(LoanStartDate,ROW(PaymentSchedule[[#This Row],[PMT NO]])-ROW(PaymentSchedule[[#Headers],[PMT NO]])-2)+DAY(LoanStartDate),"")</f>
        <v/>
      </c>
      <c r="D30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7" s="36" t="str">
        <f>IF(PaymentSchedule[[#This Row],[PMT NO]]&lt;&gt;"",ScheduledPayment,"")</f>
        <v/>
      </c>
      <c r="F30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7" s="36" t="str">
        <f>IF(PaymentSchedule[[#This Row],[PMT NO]]&lt;&gt;"",PaymentSchedule[[#This Row],[TOTAL PAYMENT]]-PaymentSchedule[[#This Row],[INTEREST]],"")</f>
        <v/>
      </c>
      <c r="I307" s="36" t="str">
        <f>IF(PaymentSchedule[[#This Row],[PMT NO]]&lt;&gt;"",PaymentSchedule[[#This Row],[BEGINNING BALANCE]]*(InterestRate/PaymentsPerYear),"")</f>
        <v/>
      </c>
      <c r="J30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7" s="36" t="str">
        <f ca="1">IF(PaymentSchedule[[#This Row],[PMT NO]]&lt;&gt;"",SUM(INDEX(PaymentSchedule[INTEREST],1,1):PaymentSchedule[[#This Row],[INTEREST]]),"")</f>
        <v/>
      </c>
    </row>
    <row r="308" spans="2:11">
      <c r="B308" s="24" t="str">
        <f>IF(LoanIsGood,IF(ROW()-ROW(PaymentSchedule[[#Headers],[PMT NO]])&gt;ScheduledNumberOfPayments,"",ROW()-ROW(PaymentSchedule[[#Headers],[PMT NO]])),"")</f>
        <v/>
      </c>
      <c r="C308" s="22" t="str">
        <f>IF(PaymentSchedule[[#This Row],[PMT NO]]&lt;&gt;"",EOMONTH(LoanStartDate,ROW(PaymentSchedule[[#This Row],[PMT NO]])-ROW(PaymentSchedule[[#Headers],[PMT NO]])-2)+DAY(LoanStartDate),"")</f>
        <v/>
      </c>
      <c r="D30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8" s="36" t="str">
        <f>IF(PaymentSchedule[[#This Row],[PMT NO]]&lt;&gt;"",ScheduledPayment,"")</f>
        <v/>
      </c>
      <c r="F30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8" s="36" t="str">
        <f>IF(PaymentSchedule[[#This Row],[PMT NO]]&lt;&gt;"",PaymentSchedule[[#This Row],[TOTAL PAYMENT]]-PaymentSchedule[[#This Row],[INTEREST]],"")</f>
        <v/>
      </c>
      <c r="I308" s="36" t="str">
        <f>IF(PaymentSchedule[[#This Row],[PMT NO]]&lt;&gt;"",PaymentSchedule[[#This Row],[BEGINNING BALANCE]]*(InterestRate/PaymentsPerYear),"")</f>
        <v/>
      </c>
      <c r="J30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8" s="36" t="str">
        <f ca="1">IF(PaymentSchedule[[#This Row],[PMT NO]]&lt;&gt;"",SUM(INDEX(PaymentSchedule[INTEREST],1,1):PaymentSchedule[[#This Row],[INTEREST]]),"")</f>
        <v/>
      </c>
    </row>
    <row r="309" spans="2:11">
      <c r="B309" s="24" t="str">
        <f>IF(LoanIsGood,IF(ROW()-ROW(PaymentSchedule[[#Headers],[PMT NO]])&gt;ScheduledNumberOfPayments,"",ROW()-ROW(PaymentSchedule[[#Headers],[PMT NO]])),"")</f>
        <v/>
      </c>
      <c r="C309" s="22" t="str">
        <f>IF(PaymentSchedule[[#This Row],[PMT NO]]&lt;&gt;"",EOMONTH(LoanStartDate,ROW(PaymentSchedule[[#This Row],[PMT NO]])-ROW(PaymentSchedule[[#Headers],[PMT NO]])-2)+DAY(LoanStartDate),"")</f>
        <v/>
      </c>
      <c r="D30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09" s="36" t="str">
        <f>IF(PaymentSchedule[[#This Row],[PMT NO]]&lt;&gt;"",ScheduledPayment,"")</f>
        <v/>
      </c>
      <c r="F30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0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09" s="36" t="str">
        <f>IF(PaymentSchedule[[#This Row],[PMT NO]]&lt;&gt;"",PaymentSchedule[[#This Row],[TOTAL PAYMENT]]-PaymentSchedule[[#This Row],[INTEREST]],"")</f>
        <v/>
      </c>
      <c r="I309" s="36" t="str">
        <f>IF(PaymentSchedule[[#This Row],[PMT NO]]&lt;&gt;"",PaymentSchedule[[#This Row],[BEGINNING BALANCE]]*(InterestRate/PaymentsPerYear),"")</f>
        <v/>
      </c>
      <c r="J30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09" s="36" t="str">
        <f ca="1">IF(PaymentSchedule[[#This Row],[PMT NO]]&lt;&gt;"",SUM(INDEX(PaymentSchedule[INTEREST],1,1):PaymentSchedule[[#This Row],[INTEREST]]),"")</f>
        <v/>
      </c>
    </row>
    <row r="310" spans="2:11">
      <c r="B310" s="24" t="str">
        <f>IF(LoanIsGood,IF(ROW()-ROW(PaymentSchedule[[#Headers],[PMT NO]])&gt;ScheduledNumberOfPayments,"",ROW()-ROW(PaymentSchedule[[#Headers],[PMT NO]])),"")</f>
        <v/>
      </c>
      <c r="C310" s="22" t="str">
        <f>IF(PaymentSchedule[[#This Row],[PMT NO]]&lt;&gt;"",EOMONTH(LoanStartDate,ROW(PaymentSchedule[[#This Row],[PMT NO]])-ROW(PaymentSchedule[[#Headers],[PMT NO]])-2)+DAY(LoanStartDate),"")</f>
        <v/>
      </c>
      <c r="D31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0" s="36" t="str">
        <f>IF(PaymentSchedule[[#This Row],[PMT NO]]&lt;&gt;"",ScheduledPayment,"")</f>
        <v/>
      </c>
      <c r="F31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0" s="36" t="str">
        <f>IF(PaymentSchedule[[#This Row],[PMT NO]]&lt;&gt;"",PaymentSchedule[[#This Row],[TOTAL PAYMENT]]-PaymentSchedule[[#This Row],[INTEREST]],"")</f>
        <v/>
      </c>
      <c r="I310" s="36" t="str">
        <f>IF(PaymentSchedule[[#This Row],[PMT NO]]&lt;&gt;"",PaymentSchedule[[#This Row],[BEGINNING BALANCE]]*(InterestRate/PaymentsPerYear),"")</f>
        <v/>
      </c>
      <c r="J31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0" s="36" t="str">
        <f ca="1">IF(PaymentSchedule[[#This Row],[PMT NO]]&lt;&gt;"",SUM(INDEX(PaymentSchedule[INTEREST],1,1):PaymentSchedule[[#This Row],[INTEREST]]),"")</f>
        <v/>
      </c>
    </row>
    <row r="311" spans="2:11">
      <c r="B311" s="24" t="str">
        <f>IF(LoanIsGood,IF(ROW()-ROW(PaymentSchedule[[#Headers],[PMT NO]])&gt;ScheduledNumberOfPayments,"",ROW()-ROW(PaymentSchedule[[#Headers],[PMT NO]])),"")</f>
        <v/>
      </c>
      <c r="C311" s="22" t="str">
        <f>IF(PaymentSchedule[[#This Row],[PMT NO]]&lt;&gt;"",EOMONTH(LoanStartDate,ROW(PaymentSchedule[[#This Row],[PMT NO]])-ROW(PaymentSchedule[[#Headers],[PMT NO]])-2)+DAY(LoanStartDate),"")</f>
        <v/>
      </c>
      <c r="D31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1" s="36" t="str">
        <f>IF(PaymentSchedule[[#This Row],[PMT NO]]&lt;&gt;"",ScheduledPayment,"")</f>
        <v/>
      </c>
      <c r="F31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1" s="36" t="str">
        <f>IF(PaymentSchedule[[#This Row],[PMT NO]]&lt;&gt;"",PaymentSchedule[[#This Row],[TOTAL PAYMENT]]-PaymentSchedule[[#This Row],[INTEREST]],"")</f>
        <v/>
      </c>
      <c r="I311" s="36" t="str">
        <f>IF(PaymentSchedule[[#This Row],[PMT NO]]&lt;&gt;"",PaymentSchedule[[#This Row],[BEGINNING BALANCE]]*(InterestRate/PaymentsPerYear),"")</f>
        <v/>
      </c>
      <c r="J31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1" s="36" t="str">
        <f ca="1">IF(PaymentSchedule[[#This Row],[PMT NO]]&lt;&gt;"",SUM(INDEX(PaymentSchedule[INTEREST],1,1):PaymentSchedule[[#This Row],[INTEREST]]),"")</f>
        <v/>
      </c>
    </row>
    <row r="312" spans="2:11">
      <c r="B312" s="24" t="str">
        <f>IF(LoanIsGood,IF(ROW()-ROW(PaymentSchedule[[#Headers],[PMT NO]])&gt;ScheduledNumberOfPayments,"",ROW()-ROW(PaymentSchedule[[#Headers],[PMT NO]])),"")</f>
        <v/>
      </c>
      <c r="C312" s="22" t="str">
        <f>IF(PaymentSchedule[[#This Row],[PMT NO]]&lt;&gt;"",EOMONTH(LoanStartDate,ROW(PaymentSchedule[[#This Row],[PMT NO]])-ROW(PaymentSchedule[[#Headers],[PMT NO]])-2)+DAY(LoanStartDate),"")</f>
        <v/>
      </c>
      <c r="D31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2" s="36" t="str">
        <f>IF(PaymentSchedule[[#This Row],[PMT NO]]&lt;&gt;"",ScheduledPayment,"")</f>
        <v/>
      </c>
      <c r="F31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2" s="36" t="str">
        <f>IF(PaymentSchedule[[#This Row],[PMT NO]]&lt;&gt;"",PaymentSchedule[[#This Row],[TOTAL PAYMENT]]-PaymentSchedule[[#This Row],[INTEREST]],"")</f>
        <v/>
      </c>
      <c r="I312" s="36" t="str">
        <f>IF(PaymentSchedule[[#This Row],[PMT NO]]&lt;&gt;"",PaymentSchedule[[#This Row],[BEGINNING BALANCE]]*(InterestRate/PaymentsPerYear),"")</f>
        <v/>
      </c>
      <c r="J31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2" s="36" t="str">
        <f ca="1">IF(PaymentSchedule[[#This Row],[PMT NO]]&lt;&gt;"",SUM(INDEX(PaymentSchedule[INTEREST],1,1):PaymentSchedule[[#This Row],[INTEREST]]),"")</f>
        <v/>
      </c>
    </row>
    <row r="313" spans="2:11">
      <c r="B313" s="24" t="str">
        <f>IF(LoanIsGood,IF(ROW()-ROW(PaymentSchedule[[#Headers],[PMT NO]])&gt;ScheduledNumberOfPayments,"",ROW()-ROW(PaymentSchedule[[#Headers],[PMT NO]])),"")</f>
        <v/>
      </c>
      <c r="C313" s="22" t="str">
        <f>IF(PaymentSchedule[[#This Row],[PMT NO]]&lt;&gt;"",EOMONTH(LoanStartDate,ROW(PaymentSchedule[[#This Row],[PMT NO]])-ROW(PaymentSchedule[[#Headers],[PMT NO]])-2)+DAY(LoanStartDate),"")</f>
        <v/>
      </c>
      <c r="D31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3" s="36" t="str">
        <f>IF(PaymentSchedule[[#This Row],[PMT NO]]&lt;&gt;"",ScheduledPayment,"")</f>
        <v/>
      </c>
      <c r="F31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3" s="36" t="str">
        <f>IF(PaymentSchedule[[#This Row],[PMT NO]]&lt;&gt;"",PaymentSchedule[[#This Row],[TOTAL PAYMENT]]-PaymentSchedule[[#This Row],[INTEREST]],"")</f>
        <v/>
      </c>
      <c r="I313" s="36" t="str">
        <f>IF(PaymentSchedule[[#This Row],[PMT NO]]&lt;&gt;"",PaymentSchedule[[#This Row],[BEGINNING BALANCE]]*(InterestRate/PaymentsPerYear),"")</f>
        <v/>
      </c>
      <c r="J31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3" s="36" t="str">
        <f ca="1">IF(PaymentSchedule[[#This Row],[PMT NO]]&lt;&gt;"",SUM(INDEX(PaymentSchedule[INTEREST],1,1):PaymentSchedule[[#This Row],[INTEREST]]),"")</f>
        <v/>
      </c>
    </row>
    <row r="314" spans="2:11">
      <c r="B314" s="24" t="str">
        <f>IF(LoanIsGood,IF(ROW()-ROW(PaymentSchedule[[#Headers],[PMT NO]])&gt;ScheduledNumberOfPayments,"",ROW()-ROW(PaymentSchedule[[#Headers],[PMT NO]])),"")</f>
        <v/>
      </c>
      <c r="C314" s="22" t="str">
        <f>IF(PaymentSchedule[[#This Row],[PMT NO]]&lt;&gt;"",EOMONTH(LoanStartDate,ROW(PaymentSchedule[[#This Row],[PMT NO]])-ROW(PaymentSchedule[[#Headers],[PMT NO]])-2)+DAY(LoanStartDate),"")</f>
        <v/>
      </c>
      <c r="D31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4" s="36" t="str">
        <f>IF(PaymentSchedule[[#This Row],[PMT NO]]&lt;&gt;"",ScheduledPayment,"")</f>
        <v/>
      </c>
      <c r="F31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4" s="36" t="str">
        <f>IF(PaymentSchedule[[#This Row],[PMT NO]]&lt;&gt;"",PaymentSchedule[[#This Row],[TOTAL PAYMENT]]-PaymentSchedule[[#This Row],[INTEREST]],"")</f>
        <v/>
      </c>
      <c r="I314" s="36" t="str">
        <f>IF(PaymentSchedule[[#This Row],[PMT NO]]&lt;&gt;"",PaymentSchedule[[#This Row],[BEGINNING BALANCE]]*(InterestRate/PaymentsPerYear),"")</f>
        <v/>
      </c>
      <c r="J31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4" s="36" t="str">
        <f ca="1">IF(PaymentSchedule[[#This Row],[PMT NO]]&lt;&gt;"",SUM(INDEX(PaymentSchedule[INTEREST],1,1):PaymentSchedule[[#This Row],[INTEREST]]),"")</f>
        <v/>
      </c>
    </row>
    <row r="315" spans="2:11">
      <c r="B315" s="24" t="str">
        <f>IF(LoanIsGood,IF(ROW()-ROW(PaymentSchedule[[#Headers],[PMT NO]])&gt;ScheduledNumberOfPayments,"",ROW()-ROW(PaymentSchedule[[#Headers],[PMT NO]])),"")</f>
        <v/>
      </c>
      <c r="C315" s="22" t="str">
        <f>IF(PaymentSchedule[[#This Row],[PMT NO]]&lt;&gt;"",EOMONTH(LoanStartDate,ROW(PaymentSchedule[[#This Row],[PMT NO]])-ROW(PaymentSchedule[[#Headers],[PMT NO]])-2)+DAY(LoanStartDate),"")</f>
        <v/>
      </c>
      <c r="D31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5" s="36" t="str">
        <f>IF(PaymentSchedule[[#This Row],[PMT NO]]&lt;&gt;"",ScheduledPayment,"")</f>
        <v/>
      </c>
      <c r="F31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5" s="36" t="str">
        <f>IF(PaymentSchedule[[#This Row],[PMT NO]]&lt;&gt;"",PaymentSchedule[[#This Row],[TOTAL PAYMENT]]-PaymentSchedule[[#This Row],[INTEREST]],"")</f>
        <v/>
      </c>
      <c r="I315" s="36" t="str">
        <f>IF(PaymentSchedule[[#This Row],[PMT NO]]&lt;&gt;"",PaymentSchedule[[#This Row],[BEGINNING BALANCE]]*(InterestRate/PaymentsPerYear),"")</f>
        <v/>
      </c>
      <c r="J31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5" s="36" t="str">
        <f ca="1">IF(PaymentSchedule[[#This Row],[PMT NO]]&lt;&gt;"",SUM(INDEX(PaymentSchedule[INTEREST],1,1):PaymentSchedule[[#This Row],[INTEREST]]),"")</f>
        <v/>
      </c>
    </row>
    <row r="316" spans="2:11">
      <c r="B316" s="24" t="str">
        <f>IF(LoanIsGood,IF(ROW()-ROW(PaymentSchedule[[#Headers],[PMT NO]])&gt;ScheduledNumberOfPayments,"",ROW()-ROW(PaymentSchedule[[#Headers],[PMT NO]])),"")</f>
        <v/>
      </c>
      <c r="C316" s="22" t="str">
        <f>IF(PaymentSchedule[[#This Row],[PMT NO]]&lt;&gt;"",EOMONTH(LoanStartDate,ROW(PaymentSchedule[[#This Row],[PMT NO]])-ROW(PaymentSchedule[[#Headers],[PMT NO]])-2)+DAY(LoanStartDate),"")</f>
        <v/>
      </c>
      <c r="D31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6" s="36" t="str">
        <f>IF(PaymentSchedule[[#This Row],[PMT NO]]&lt;&gt;"",ScheduledPayment,"")</f>
        <v/>
      </c>
      <c r="F31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6" s="36" t="str">
        <f>IF(PaymentSchedule[[#This Row],[PMT NO]]&lt;&gt;"",PaymentSchedule[[#This Row],[TOTAL PAYMENT]]-PaymentSchedule[[#This Row],[INTEREST]],"")</f>
        <v/>
      </c>
      <c r="I316" s="36" t="str">
        <f>IF(PaymentSchedule[[#This Row],[PMT NO]]&lt;&gt;"",PaymentSchedule[[#This Row],[BEGINNING BALANCE]]*(InterestRate/PaymentsPerYear),"")</f>
        <v/>
      </c>
      <c r="J31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6" s="36" t="str">
        <f ca="1">IF(PaymentSchedule[[#This Row],[PMT NO]]&lt;&gt;"",SUM(INDEX(PaymentSchedule[INTEREST],1,1):PaymentSchedule[[#This Row],[INTEREST]]),"")</f>
        <v/>
      </c>
    </row>
    <row r="317" spans="2:11">
      <c r="B317" s="24" t="str">
        <f>IF(LoanIsGood,IF(ROW()-ROW(PaymentSchedule[[#Headers],[PMT NO]])&gt;ScheduledNumberOfPayments,"",ROW()-ROW(PaymentSchedule[[#Headers],[PMT NO]])),"")</f>
        <v/>
      </c>
      <c r="C317" s="22" t="str">
        <f>IF(PaymentSchedule[[#This Row],[PMT NO]]&lt;&gt;"",EOMONTH(LoanStartDate,ROW(PaymentSchedule[[#This Row],[PMT NO]])-ROW(PaymentSchedule[[#Headers],[PMT NO]])-2)+DAY(LoanStartDate),"")</f>
        <v/>
      </c>
      <c r="D31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7" s="36" t="str">
        <f>IF(PaymentSchedule[[#This Row],[PMT NO]]&lt;&gt;"",ScheduledPayment,"")</f>
        <v/>
      </c>
      <c r="F31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7" s="36" t="str">
        <f>IF(PaymentSchedule[[#This Row],[PMT NO]]&lt;&gt;"",PaymentSchedule[[#This Row],[TOTAL PAYMENT]]-PaymentSchedule[[#This Row],[INTEREST]],"")</f>
        <v/>
      </c>
      <c r="I317" s="36" t="str">
        <f>IF(PaymentSchedule[[#This Row],[PMT NO]]&lt;&gt;"",PaymentSchedule[[#This Row],[BEGINNING BALANCE]]*(InterestRate/PaymentsPerYear),"")</f>
        <v/>
      </c>
      <c r="J31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7" s="36" t="str">
        <f ca="1">IF(PaymentSchedule[[#This Row],[PMT NO]]&lt;&gt;"",SUM(INDEX(PaymentSchedule[INTEREST],1,1):PaymentSchedule[[#This Row],[INTEREST]]),"")</f>
        <v/>
      </c>
    </row>
    <row r="318" spans="2:11">
      <c r="B318" s="24" t="str">
        <f>IF(LoanIsGood,IF(ROW()-ROW(PaymentSchedule[[#Headers],[PMT NO]])&gt;ScheduledNumberOfPayments,"",ROW()-ROW(PaymentSchedule[[#Headers],[PMT NO]])),"")</f>
        <v/>
      </c>
      <c r="C318" s="22" t="str">
        <f>IF(PaymentSchedule[[#This Row],[PMT NO]]&lt;&gt;"",EOMONTH(LoanStartDate,ROW(PaymentSchedule[[#This Row],[PMT NO]])-ROW(PaymentSchedule[[#Headers],[PMT NO]])-2)+DAY(LoanStartDate),"")</f>
        <v/>
      </c>
      <c r="D31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8" s="36" t="str">
        <f>IF(PaymentSchedule[[#This Row],[PMT NO]]&lt;&gt;"",ScheduledPayment,"")</f>
        <v/>
      </c>
      <c r="F31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8" s="36" t="str">
        <f>IF(PaymentSchedule[[#This Row],[PMT NO]]&lt;&gt;"",PaymentSchedule[[#This Row],[TOTAL PAYMENT]]-PaymentSchedule[[#This Row],[INTEREST]],"")</f>
        <v/>
      </c>
      <c r="I318" s="36" t="str">
        <f>IF(PaymentSchedule[[#This Row],[PMT NO]]&lt;&gt;"",PaymentSchedule[[#This Row],[BEGINNING BALANCE]]*(InterestRate/PaymentsPerYear),"")</f>
        <v/>
      </c>
      <c r="J31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8" s="36" t="str">
        <f ca="1">IF(PaymentSchedule[[#This Row],[PMT NO]]&lt;&gt;"",SUM(INDEX(PaymentSchedule[INTEREST],1,1):PaymentSchedule[[#This Row],[INTEREST]]),"")</f>
        <v/>
      </c>
    </row>
    <row r="319" spans="2:11">
      <c r="B319" s="24" t="str">
        <f>IF(LoanIsGood,IF(ROW()-ROW(PaymentSchedule[[#Headers],[PMT NO]])&gt;ScheduledNumberOfPayments,"",ROW()-ROW(PaymentSchedule[[#Headers],[PMT NO]])),"")</f>
        <v/>
      </c>
      <c r="C319" s="22" t="str">
        <f>IF(PaymentSchedule[[#This Row],[PMT NO]]&lt;&gt;"",EOMONTH(LoanStartDate,ROW(PaymentSchedule[[#This Row],[PMT NO]])-ROW(PaymentSchedule[[#Headers],[PMT NO]])-2)+DAY(LoanStartDate),"")</f>
        <v/>
      </c>
      <c r="D31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19" s="36" t="str">
        <f>IF(PaymentSchedule[[#This Row],[PMT NO]]&lt;&gt;"",ScheduledPayment,"")</f>
        <v/>
      </c>
      <c r="F31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1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19" s="36" t="str">
        <f>IF(PaymentSchedule[[#This Row],[PMT NO]]&lt;&gt;"",PaymentSchedule[[#This Row],[TOTAL PAYMENT]]-PaymentSchedule[[#This Row],[INTEREST]],"")</f>
        <v/>
      </c>
      <c r="I319" s="36" t="str">
        <f>IF(PaymentSchedule[[#This Row],[PMT NO]]&lt;&gt;"",PaymentSchedule[[#This Row],[BEGINNING BALANCE]]*(InterestRate/PaymentsPerYear),"")</f>
        <v/>
      </c>
      <c r="J31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19" s="36" t="str">
        <f ca="1">IF(PaymentSchedule[[#This Row],[PMT NO]]&lt;&gt;"",SUM(INDEX(PaymentSchedule[INTEREST],1,1):PaymentSchedule[[#This Row],[INTEREST]]),"")</f>
        <v/>
      </c>
    </row>
    <row r="320" spans="2:11">
      <c r="B320" s="24" t="str">
        <f>IF(LoanIsGood,IF(ROW()-ROW(PaymentSchedule[[#Headers],[PMT NO]])&gt;ScheduledNumberOfPayments,"",ROW()-ROW(PaymentSchedule[[#Headers],[PMT NO]])),"")</f>
        <v/>
      </c>
      <c r="C320" s="22" t="str">
        <f>IF(PaymentSchedule[[#This Row],[PMT NO]]&lt;&gt;"",EOMONTH(LoanStartDate,ROW(PaymentSchedule[[#This Row],[PMT NO]])-ROW(PaymentSchedule[[#Headers],[PMT NO]])-2)+DAY(LoanStartDate),"")</f>
        <v/>
      </c>
      <c r="D32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0" s="36" t="str">
        <f>IF(PaymentSchedule[[#This Row],[PMT NO]]&lt;&gt;"",ScheduledPayment,"")</f>
        <v/>
      </c>
      <c r="F32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0" s="36" t="str">
        <f>IF(PaymentSchedule[[#This Row],[PMT NO]]&lt;&gt;"",PaymentSchedule[[#This Row],[TOTAL PAYMENT]]-PaymentSchedule[[#This Row],[INTEREST]],"")</f>
        <v/>
      </c>
      <c r="I320" s="36" t="str">
        <f>IF(PaymentSchedule[[#This Row],[PMT NO]]&lt;&gt;"",PaymentSchedule[[#This Row],[BEGINNING BALANCE]]*(InterestRate/PaymentsPerYear),"")</f>
        <v/>
      </c>
      <c r="J32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0" s="36" t="str">
        <f ca="1">IF(PaymentSchedule[[#This Row],[PMT NO]]&lt;&gt;"",SUM(INDEX(PaymentSchedule[INTEREST],1,1):PaymentSchedule[[#This Row],[INTEREST]]),"")</f>
        <v/>
      </c>
    </row>
    <row r="321" spans="2:11">
      <c r="B321" s="24" t="str">
        <f>IF(LoanIsGood,IF(ROW()-ROW(PaymentSchedule[[#Headers],[PMT NO]])&gt;ScheduledNumberOfPayments,"",ROW()-ROW(PaymentSchedule[[#Headers],[PMT NO]])),"")</f>
        <v/>
      </c>
      <c r="C321" s="22" t="str">
        <f>IF(PaymentSchedule[[#This Row],[PMT NO]]&lt;&gt;"",EOMONTH(LoanStartDate,ROW(PaymentSchedule[[#This Row],[PMT NO]])-ROW(PaymentSchedule[[#Headers],[PMT NO]])-2)+DAY(LoanStartDate),"")</f>
        <v/>
      </c>
      <c r="D32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1" s="36" t="str">
        <f>IF(PaymentSchedule[[#This Row],[PMT NO]]&lt;&gt;"",ScheduledPayment,"")</f>
        <v/>
      </c>
      <c r="F32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1" s="36" t="str">
        <f>IF(PaymentSchedule[[#This Row],[PMT NO]]&lt;&gt;"",PaymentSchedule[[#This Row],[TOTAL PAYMENT]]-PaymentSchedule[[#This Row],[INTEREST]],"")</f>
        <v/>
      </c>
      <c r="I321" s="36" t="str">
        <f>IF(PaymentSchedule[[#This Row],[PMT NO]]&lt;&gt;"",PaymentSchedule[[#This Row],[BEGINNING BALANCE]]*(InterestRate/PaymentsPerYear),"")</f>
        <v/>
      </c>
      <c r="J32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1" s="36" t="str">
        <f ca="1">IF(PaymentSchedule[[#This Row],[PMT NO]]&lt;&gt;"",SUM(INDEX(PaymentSchedule[INTEREST],1,1):PaymentSchedule[[#This Row],[INTEREST]]),"")</f>
        <v/>
      </c>
    </row>
    <row r="322" spans="2:11">
      <c r="B322" s="24" t="str">
        <f>IF(LoanIsGood,IF(ROW()-ROW(PaymentSchedule[[#Headers],[PMT NO]])&gt;ScheduledNumberOfPayments,"",ROW()-ROW(PaymentSchedule[[#Headers],[PMT NO]])),"")</f>
        <v/>
      </c>
      <c r="C322" s="22" t="str">
        <f>IF(PaymentSchedule[[#This Row],[PMT NO]]&lt;&gt;"",EOMONTH(LoanStartDate,ROW(PaymentSchedule[[#This Row],[PMT NO]])-ROW(PaymentSchedule[[#Headers],[PMT NO]])-2)+DAY(LoanStartDate),"")</f>
        <v/>
      </c>
      <c r="D32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2" s="36" t="str">
        <f>IF(PaymentSchedule[[#This Row],[PMT NO]]&lt;&gt;"",ScheduledPayment,"")</f>
        <v/>
      </c>
      <c r="F32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2" s="36" t="str">
        <f>IF(PaymentSchedule[[#This Row],[PMT NO]]&lt;&gt;"",PaymentSchedule[[#This Row],[TOTAL PAYMENT]]-PaymentSchedule[[#This Row],[INTEREST]],"")</f>
        <v/>
      </c>
      <c r="I322" s="36" t="str">
        <f>IF(PaymentSchedule[[#This Row],[PMT NO]]&lt;&gt;"",PaymentSchedule[[#This Row],[BEGINNING BALANCE]]*(InterestRate/PaymentsPerYear),"")</f>
        <v/>
      </c>
      <c r="J32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2" s="36" t="str">
        <f ca="1">IF(PaymentSchedule[[#This Row],[PMT NO]]&lt;&gt;"",SUM(INDEX(PaymentSchedule[INTEREST],1,1):PaymentSchedule[[#This Row],[INTEREST]]),"")</f>
        <v/>
      </c>
    </row>
    <row r="323" spans="2:11">
      <c r="B323" s="24" t="str">
        <f>IF(LoanIsGood,IF(ROW()-ROW(PaymentSchedule[[#Headers],[PMT NO]])&gt;ScheduledNumberOfPayments,"",ROW()-ROW(PaymentSchedule[[#Headers],[PMT NO]])),"")</f>
        <v/>
      </c>
      <c r="C323" s="22" t="str">
        <f>IF(PaymentSchedule[[#This Row],[PMT NO]]&lt;&gt;"",EOMONTH(LoanStartDate,ROW(PaymentSchedule[[#This Row],[PMT NO]])-ROW(PaymentSchedule[[#Headers],[PMT NO]])-2)+DAY(LoanStartDate),"")</f>
        <v/>
      </c>
      <c r="D32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3" s="36" t="str">
        <f>IF(PaymentSchedule[[#This Row],[PMT NO]]&lt;&gt;"",ScheduledPayment,"")</f>
        <v/>
      </c>
      <c r="F32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3" s="36" t="str">
        <f>IF(PaymentSchedule[[#This Row],[PMT NO]]&lt;&gt;"",PaymentSchedule[[#This Row],[TOTAL PAYMENT]]-PaymentSchedule[[#This Row],[INTEREST]],"")</f>
        <v/>
      </c>
      <c r="I323" s="36" t="str">
        <f>IF(PaymentSchedule[[#This Row],[PMT NO]]&lt;&gt;"",PaymentSchedule[[#This Row],[BEGINNING BALANCE]]*(InterestRate/PaymentsPerYear),"")</f>
        <v/>
      </c>
      <c r="J32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3" s="36" t="str">
        <f ca="1">IF(PaymentSchedule[[#This Row],[PMT NO]]&lt;&gt;"",SUM(INDEX(PaymentSchedule[INTEREST],1,1):PaymentSchedule[[#This Row],[INTEREST]]),"")</f>
        <v/>
      </c>
    </row>
    <row r="324" spans="2:11">
      <c r="B324" s="24" t="str">
        <f>IF(LoanIsGood,IF(ROW()-ROW(PaymentSchedule[[#Headers],[PMT NO]])&gt;ScheduledNumberOfPayments,"",ROW()-ROW(PaymentSchedule[[#Headers],[PMT NO]])),"")</f>
        <v/>
      </c>
      <c r="C324" s="22" t="str">
        <f>IF(PaymentSchedule[[#This Row],[PMT NO]]&lt;&gt;"",EOMONTH(LoanStartDate,ROW(PaymentSchedule[[#This Row],[PMT NO]])-ROW(PaymentSchedule[[#Headers],[PMT NO]])-2)+DAY(LoanStartDate),"")</f>
        <v/>
      </c>
      <c r="D32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4" s="36" t="str">
        <f>IF(PaymentSchedule[[#This Row],[PMT NO]]&lt;&gt;"",ScheduledPayment,"")</f>
        <v/>
      </c>
      <c r="F32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4" s="36" t="str">
        <f>IF(PaymentSchedule[[#This Row],[PMT NO]]&lt;&gt;"",PaymentSchedule[[#This Row],[TOTAL PAYMENT]]-PaymentSchedule[[#This Row],[INTEREST]],"")</f>
        <v/>
      </c>
      <c r="I324" s="36" t="str">
        <f>IF(PaymentSchedule[[#This Row],[PMT NO]]&lt;&gt;"",PaymentSchedule[[#This Row],[BEGINNING BALANCE]]*(InterestRate/PaymentsPerYear),"")</f>
        <v/>
      </c>
      <c r="J32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4" s="36" t="str">
        <f ca="1">IF(PaymentSchedule[[#This Row],[PMT NO]]&lt;&gt;"",SUM(INDEX(PaymentSchedule[INTEREST],1,1):PaymentSchedule[[#This Row],[INTEREST]]),"")</f>
        <v/>
      </c>
    </row>
    <row r="325" spans="2:11">
      <c r="B325" s="24" t="str">
        <f>IF(LoanIsGood,IF(ROW()-ROW(PaymentSchedule[[#Headers],[PMT NO]])&gt;ScheduledNumberOfPayments,"",ROW()-ROW(PaymentSchedule[[#Headers],[PMT NO]])),"")</f>
        <v/>
      </c>
      <c r="C325" s="22" t="str">
        <f>IF(PaymentSchedule[[#This Row],[PMT NO]]&lt;&gt;"",EOMONTH(LoanStartDate,ROW(PaymentSchedule[[#This Row],[PMT NO]])-ROW(PaymentSchedule[[#Headers],[PMT NO]])-2)+DAY(LoanStartDate),"")</f>
        <v/>
      </c>
      <c r="D32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5" s="36" t="str">
        <f>IF(PaymentSchedule[[#This Row],[PMT NO]]&lt;&gt;"",ScheduledPayment,"")</f>
        <v/>
      </c>
      <c r="F32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5" s="36" t="str">
        <f>IF(PaymentSchedule[[#This Row],[PMT NO]]&lt;&gt;"",PaymentSchedule[[#This Row],[TOTAL PAYMENT]]-PaymentSchedule[[#This Row],[INTEREST]],"")</f>
        <v/>
      </c>
      <c r="I325" s="36" t="str">
        <f>IF(PaymentSchedule[[#This Row],[PMT NO]]&lt;&gt;"",PaymentSchedule[[#This Row],[BEGINNING BALANCE]]*(InterestRate/PaymentsPerYear),"")</f>
        <v/>
      </c>
      <c r="J32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5" s="36" t="str">
        <f ca="1">IF(PaymentSchedule[[#This Row],[PMT NO]]&lt;&gt;"",SUM(INDEX(PaymentSchedule[INTEREST],1,1):PaymentSchedule[[#This Row],[INTEREST]]),"")</f>
        <v/>
      </c>
    </row>
    <row r="326" spans="2:11">
      <c r="B326" s="24" t="str">
        <f>IF(LoanIsGood,IF(ROW()-ROW(PaymentSchedule[[#Headers],[PMT NO]])&gt;ScheduledNumberOfPayments,"",ROW()-ROW(PaymentSchedule[[#Headers],[PMT NO]])),"")</f>
        <v/>
      </c>
      <c r="C326" s="22" t="str">
        <f>IF(PaymentSchedule[[#This Row],[PMT NO]]&lt;&gt;"",EOMONTH(LoanStartDate,ROW(PaymentSchedule[[#This Row],[PMT NO]])-ROW(PaymentSchedule[[#Headers],[PMT NO]])-2)+DAY(LoanStartDate),"")</f>
        <v/>
      </c>
      <c r="D32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6" s="36" t="str">
        <f>IF(PaymentSchedule[[#This Row],[PMT NO]]&lt;&gt;"",ScheduledPayment,"")</f>
        <v/>
      </c>
      <c r="F32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6" s="36" t="str">
        <f>IF(PaymentSchedule[[#This Row],[PMT NO]]&lt;&gt;"",PaymentSchedule[[#This Row],[TOTAL PAYMENT]]-PaymentSchedule[[#This Row],[INTEREST]],"")</f>
        <v/>
      </c>
      <c r="I326" s="36" t="str">
        <f>IF(PaymentSchedule[[#This Row],[PMT NO]]&lt;&gt;"",PaymentSchedule[[#This Row],[BEGINNING BALANCE]]*(InterestRate/PaymentsPerYear),"")</f>
        <v/>
      </c>
      <c r="J32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6" s="36" t="str">
        <f ca="1">IF(PaymentSchedule[[#This Row],[PMT NO]]&lt;&gt;"",SUM(INDEX(PaymentSchedule[INTEREST],1,1):PaymentSchedule[[#This Row],[INTEREST]]),"")</f>
        <v/>
      </c>
    </row>
    <row r="327" spans="2:11">
      <c r="B327" s="24" t="str">
        <f>IF(LoanIsGood,IF(ROW()-ROW(PaymentSchedule[[#Headers],[PMT NO]])&gt;ScheduledNumberOfPayments,"",ROW()-ROW(PaymentSchedule[[#Headers],[PMT NO]])),"")</f>
        <v/>
      </c>
      <c r="C327" s="22" t="str">
        <f>IF(PaymentSchedule[[#This Row],[PMT NO]]&lt;&gt;"",EOMONTH(LoanStartDate,ROW(PaymentSchedule[[#This Row],[PMT NO]])-ROW(PaymentSchedule[[#Headers],[PMT NO]])-2)+DAY(LoanStartDate),"")</f>
        <v/>
      </c>
      <c r="D32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7" s="36" t="str">
        <f>IF(PaymentSchedule[[#This Row],[PMT NO]]&lt;&gt;"",ScheduledPayment,"")</f>
        <v/>
      </c>
      <c r="F32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7" s="36" t="str">
        <f>IF(PaymentSchedule[[#This Row],[PMT NO]]&lt;&gt;"",PaymentSchedule[[#This Row],[TOTAL PAYMENT]]-PaymentSchedule[[#This Row],[INTEREST]],"")</f>
        <v/>
      </c>
      <c r="I327" s="36" t="str">
        <f>IF(PaymentSchedule[[#This Row],[PMT NO]]&lt;&gt;"",PaymentSchedule[[#This Row],[BEGINNING BALANCE]]*(InterestRate/PaymentsPerYear),"")</f>
        <v/>
      </c>
      <c r="J32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7" s="36" t="str">
        <f ca="1">IF(PaymentSchedule[[#This Row],[PMT NO]]&lt;&gt;"",SUM(INDEX(PaymentSchedule[INTEREST],1,1):PaymentSchedule[[#This Row],[INTEREST]]),"")</f>
        <v/>
      </c>
    </row>
    <row r="328" spans="2:11">
      <c r="B328" s="24" t="str">
        <f>IF(LoanIsGood,IF(ROW()-ROW(PaymentSchedule[[#Headers],[PMT NO]])&gt;ScheduledNumberOfPayments,"",ROW()-ROW(PaymentSchedule[[#Headers],[PMT NO]])),"")</f>
        <v/>
      </c>
      <c r="C328" s="22" t="str">
        <f>IF(PaymentSchedule[[#This Row],[PMT NO]]&lt;&gt;"",EOMONTH(LoanStartDate,ROW(PaymentSchedule[[#This Row],[PMT NO]])-ROW(PaymentSchedule[[#Headers],[PMT NO]])-2)+DAY(LoanStartDate),"")</f>
        <v/>
      </c>
      <c r="D32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8" s="36" t="str">
        <f>IF(PaymentSchedule[[#This Row],[PMT NO]]&lt;&gt;"",ScheduledPayment,"")</f>
        <v/>
      </c>
      <c r="F32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8" s="36" t="str">
        <f>IF(PaymentSchedule[[#This Row],[PMT NO]]&lt;&gt;"",PaymentSchedule[[#This Row],[TOTAL PAYMENT]]-PaymentSchedule[[#This Row],[INTEREST]],"")</f>
        <v/>
      </c>
      <c r="I328" s="36" t="str">
        <f>IF(PaymentSchedule[[#This Row],[PMT NO]]&lt;&gt;"",PaymentSchedule[[#This Row],[BEGINNING BALANCE]]*(InterestRate/PaymentsPerYear),"")</f>
        <v/>
      </c>
      <c r="J32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8" s="36" t="str">
        <f ca="1">IF(PaymentSchedule[[#This Row],[PMT NO]]&lt;&gt;"",SUM(INDEX(PaymentSchedule[INTEREST],1,1):PaymentSchedule[[#This Row],[INTEREST]]),"")</f>
        <v/>
      </c>
    </row>
    <row r="329" spans="2:11">
      <c r="B329" s="24" t="str">
        <f>IF(LoanIsGood,IF(ROW()-ROW(PaymentSchedule[[#Headers],[PMT NO]])&gt;ScheduledNumberOfPayments,"",ROW()-ROW(PaymentSchedule[[#Headers],[PMT NO]])),"")</f>
        <v/>
      </c>
      <c r="C329" s="22" t="str">
        <f>IF(PaymentSchedule[[#This Row],[PMT NO]]&lt;&gt;"",EOMONTH(LoanStartDate,ROW(PaymentSchedule[[#This Row],[PMT NO]])-ROW(PaymentSchedule[[#Headers],[PMT NO]])-2)+DAY(LoanStartDate),"")</f>
        <v/>
      </c>
      <c r="D32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29" s="36" t="str">
        <f>IF(PaymentSchedule[[#This Row],[PMT NO]]&lt;&gt;"",ScheduledPayment,"")</f>
        <v/>
      </c>
      <c r="F32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2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29" s="36" t="str">
        <f>IF(PaymentSchedule[[#This Row],[PMT NO]]&lt;&gt;"",PaymentSchedule[[#This Row],[TOTAL PAYMENT]]-PaymentSchedule[[#This Row],[INTEREST]],"")</f>
        <v/>
      </c>
      <c r="I329" s="36" t="str">
        <f>IF(PaymentSchedule[[#This Row],[PMT NO]]&lt;&gt;"",PaymentSchedule[[#This Row],[BEGINNING BALANCE]]*(InterestRate/PaymentsPerYear),"")</f>
        <v/>
      </c>
      <c r="J32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29" s="36" t="str">
        <f ca="1">IF(PaymentSchedule[[#This Row],[PMT NO]]&lt;&gt;"",SUM(INDEX(PaymentSchedule[INTEREST],1,1):PaymentSchedule[[#This Row],[INTEREST]]),"")</f>
        <v/>
      </c>
    </row>
    <row r="330" spans="2:11">
      <c r="B330" s="24" t="str">
        <f>IF(LoanIsGood,IF(ROW()-ROW(PaymentSchedule[[#Headers],[PMT NO]])&gt;ScheduledNumberOfPayments,"",ROW()-ROW(PaymentSchedule[[#Headers],[PMT NO]])),"")</f>
        <v/>
      </c>
      <c r="C330" s="22" t="str">
        <f>IF(PaymentSchedule[[#This Row],[PMT NO]]&lt;&gt;"",EOMONTH(LoanStartDate,ROW(PaymentSchedule[[#This Row],[PMT NO]])-ROW(PaymentSchedule[[#Headers],[PMT NO]])-2)+DAY(LoanStartDate),"")</f>
        <v/>
      </c>
      <c r="D33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0" s="36" t="str">
        <f>IF(PaymentSchedule[[#This Row],[PMT NO]]&lt;&gt;"",ScheduledPayment,"")</f>
        <v/>
      </c>
      <c r="F33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0" s="36" t="str">
        <f>IF(PaymentSchedule[[#This Row],[PMT NO]]&lt;&gt;"",PaymentSchedule[[#This Row],[TOTAL PAYMENT]]-PaymentSchedule[[#This Row],[INTEREST]],"")</f>
        <v/>
      </c>
      <c r="I330" s="36" t="str">
        <f>IF(PaymentSchedule[[#This Row],[PMT NO]]&lt;&gt;"",PaymentSchedule[[#This Row],[BEGINNING BALANCE]]*(InterestRate/PaymentsPerYear),"")</f>
        <v/>
      </c>
      <c r="J33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0" s="36" t="str">
        <f ca="1">IF(PaymentSchedule[[#This Row],[PMT NO]]&lt;&gt;"",SUM(INDEX(PaymentSchedule[INTEREST],1,1):PaymentSchedule[[#This Row],[INTEREST]]),"")</f>
        <v/>
      </c>
    </row>
    <row r="331" spans="2:11">
      <c r="B331" s="24" t="str">
        <f>IF(LoanIsGood,IF(ROW()-ROW(PaymentSchedule[[#Headers],[PMT NO]])&gt;ScheduledNumberOfPayments,"",ROW()-ROW(PaymentSchedule[[#Headers],[PMT NO]])),"")</f>
        <v/>
      </c>
      <c r="C331" s="22" t="str">
        <f>IF(PaymentSchedule[[#This Row],[PMT NO]]&lt;&gt;"",EOMONTH(LoanStartDate,ROW(PaymentSchedule[[#This Row],[PMT NO]])-ROW(PaymentSchedule[[#Headers],[PMT NO]])-2)+DAY(LoanStartDate),"")</f>
        <v/>
      </c>
      <c r="D33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1" s="36" t="str">
        <f>IF(PaymentSchedule[[#This Row],[PMT NO]]&lt;&gt;"",ScheduledPayment,"")</f>
        <v/>
      </c>
      <c r="F33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1" s="36" t="str">
        <f>IF(PaymentSchedule[[#This Row],[PMT NO]]&lt;&gt;"",PaymentSchedule[[#This Row],[TOTAL PAYMENT]]-PaymentSchedule[[#This Row],[INTEREST]],"")</f>
        <v/>
      </c>
      <c r="I331" s="36" t="str">
        <f>IF(PaymentSchedule[[#This Row],[PMT NO]]&lt;&gt;"",PaymentSchedule[[#This Row],[BEGINNING BALANCE]]*(InterestRate/PaymentsPerYear),"")</f>
        <v/>
      </c>
      <c r="J33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1" s="36" t="str">
        <f ca="1">IF(PaymentSchedule[[#This Row],[PMT NO]]&lt;&gt;"",SUM(INDEX(PaymentSchedule[INTEREST],1,1):PaymentSchedule[[#This Row],[INTEREST]]),"")</f>
        <v/>
      </c>
    </row>
    <row r="332" spans="2:11">
      <c r="B332" s="24" t="str">
        <f>IF(LoanIsGood,IF(ROW()-ROW(PaymentSchedule[[#Headers],[PMT NO]])&gt;ScheduledNumberOfPayments,"",ROW()-ROW(PaymentSchedule[[#Headers],[PMT NO]])),"")</f>
        <v/>
      </c>
      <c r="C332" s="22" t="str">
        <f>IF(PaymentSchedule[[#This Row],[PMT NO]]&lt;&gt;"",EOMONTH(LoanStartDate,ROW(PaymentSchedule[[#This Row],[PMT NO]])-ROW(PaymentSchedule[[#Headers],[PMT NO]])-2)+DAY(LoanStartDate),"")</f>
        <v/>
      </c>
      <c r="D33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2" s="36" t="str">
        <f>IF(PaymentSchedule[[#This Row],[PMT NO]]&lt;&gt;"",ScheduledPayment,"")</f>
        <v/>
      </c>
      <c r="F33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2" s="36" t="str">
        <f>IF(PaymentSchedule[[#This Row],[PMT NO]]&lt;&gt;"",PaymentSchedule[[#This Row],[TOTAL PAYMENT]]-PaymentSchedule[[#This Row],[INTEREST]],"")</f>
        <v/>
      </c>
      <c r="I332" s="36" t="str">
        <f>IF(PaymentSchedule[[#This Row],[PMT NO]]&lt;&gt;"",PaymentSchedule[[#This Row],[BEGINNING BALANCE]]*(InterestRate/PaymentsPerYear),"")</f>
        <v/>
      </c>
      <c r="J33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2" s="36" t="str">
        <f ca="1">IF(PaymentSchedule[[#This Row],[PMT NO]]&lt;&gt;"",SUM(INDEX(PaymentSchedule[INTEREST],1,1):PaymentSchedule[[#This Row],[INTEREST]]),"")</f>
        <v/>
      </c>
    </row>
    <row r="333" spans="2:11">
      <c r="B333" s="24" t="str">
        <f>IF(LoanIsGood,IF(ROW()-ROW(PaymentSchedule[[#Headers],[PMT NO]])&gt;ScheduledNumberOfPayments,"",ROW()-ROW(PaymentSchedule[[#Headers],[PMT NO]])),"")</f>
        <v/>
      </c>
      <c r="C333" s="22" t="str">
        <f>IF(PaymentSchedule[[#This Row],[PMT NO]]&lt;&gt;"",EOMONTH(LoanStartDate,ROW(PaymentSchedule[[#This Row],[PMT NO]])-ROW(PaymentSchedule[[#Headers],[PMT NO]])-2)+DAY(LoanStartDate),"")</f>
        <v/>
      </c>
      <c r="D33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3" s="36" t="str">
        <f>IF(PaymentSchedule[[#This Row],[PMT NO]]&lt;&gt;"",ScheduledPayment,"")</f>
        <v/>
      </c>
      <c r="F33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3" s="36" t="str">
        <f>IF(PaymentSchedule[[#This Row],[PMT NO]]&lt;&gt;"",PaymentSchedule[[#This Row],[TOTAL PAYMENT]]-PaymentSchedule[[#This Row],[INTEREST]],"")</f>
        <v/>
      </c>
      <c r="I333" s="36" t="str">
        <f>IF(PaymentSchedule[[#This Row],[PMT NO]]&lt;&gt;"",PaymentSchedule[[#This Row],[BEGINNING BALANCE]]*(InterestRate/PaymentsPerYear),"")</f>
        <v/>
      </c>
      <c r="J33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3" s="36" t="str">
        <f ca="1">IF(PaymentSchedule[[#This Row],[PMT NO]]&lt;&gt;"",SUM(INDEX(PaymentSchedule[INTEREST],1,1):PaymentSchedule[[#This Row],[INTEREST]]),"")</f>
        <v/>
      </c>
    </row>
    <row r="334" spans="2:11">
      <c r="B334" s="24" t="str">
        <f>IF(LoanIsGood,IF(ROW()-ROW(PaymentSchedule[[#Headers],[PMT NO]])&gt;ScheduledNumberOfPayments,"",ROW()-ROW(PaymentSchedule[[#Headers],[PMT NO]])),"")</f>
        <v/>
      </c>
      <c r="C334" s="22" t="str">
        <f>IF(PaymentSchedule[[#This Row],[PMT NO]]&lt;&gt;"",EOMONTH(LoanStartDate,ROW(PaymentSchedule[[#This Row],[PMT NO]])-ROW(PaymentSchedule[[#Headers],[PMT NO]])-2)+DAY(LoanStartDate),"")</f>
        <v/>
      </c>
      <c r="D33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4" s="36" t="str">
        <f>IF(PaymentSchedule[[#This Row],[PMT NO]]&lt;&gt;"",ScheduledPayment,"")</f>
        <v/>
      </c>
      <c r="F33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4" s="36" t="str">
        <f>IF(PaymentSchedule[[#This Row],[PMT NO]]&lt;&gt;"",PaymentSchedule[[#This Row],[TOTAL PAYMENT]]-PaymentSchedule[[#This Row],[INTEREST]],"")</f>
        <v/>
      </c>
      <c r="I334" s="36" t="str">
        <f>IF(PaymentSchedule[[#This Row],[PMT NO]]&lt;&gt;"",PaymentSchedule[[#This Row],[BEGINNING BALANCE]]*(InterestRate/PaymentsPerYear),"")</f>
        <v/>
      </c>
      <c r="J33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4" s="36" t="str">
        <f ca="1">IF(PaymentSchedule[[#This Row],[PMT NO]]&lt;&gt;"",SUM(INDEX(PaymentSchedule[INTEREST],1,1):PaymentSchedule[[#This Row],[INTEREST]]),"")</f>
        <v/>
      </c>
    </row>
    <row r="335" spans="2:11">
      <c r="B335" s="24" t="str">
        <f>IF(LoanIsGood,IF(ROW()-ROW(PaymentSchedule[[#Headers],[PMT NO]])&gt;ScheduledNumberOfPayments,"",ROW()-ROW(PaymentSchedule[[#Headers],[PMT NO]])),"")</f>
        <v/>
      </c>
      <c r="C335" s="22" t="str">
        <f>IF(PaymentSchedule[[#This Row],[PMT NO]]&lt;&gt;"",EOMONTH(LoanStartDate,ROW(PaymentSchedule[[#This Row],[PMT NO]])-ROW(PaymentSchedule[[#Headers],[PMT NO]])-2)+DAY(LoanStartDate),"")</f>
        <v/>
      </c>
      <c r="D33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5" s="36" t="str">
        <f>IF(PaymentSchedule[[#This Row],[PMT NO]]&lt;&gt;"",ScheduledPayment,"")</f>
        <v/>
      </c>
      <c r="F33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5" s="36" t="str">
        <f>IF(PaymentSchedule[[#This Row],[PMT NO]]&lt;&gt;"",PaymentSchedule[[#This Row],[TOTAL PAYMENT]]-PaymentSchedule[[#This Row],[INTEREST]],"")</f>
        <v/>
      </c>
      <c r="I335" s="36" t="str">
        <f>IF(PaymentSchedule[[#This Row],[PMT NO]]&lt;&gt;"",PaymentSchedule[[#This Row],[BEGINNING BALANCE]]*(InterestRate/PaymentsPerYear),"")</f>
        <v/>
      </c>
      <c r="J33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5" s="36" t="str">
        <f ca="1">IF(PaymentSchedule[[#This Row],[PMT NO]]&lt;&gt;"",SUM(INDEX(PaymentSchedule[INTEREST],1,1):PaymentSchedule[[#This Row],[INTEREST]]),"")</f>
        <v/>
      </c>
    </row>
    <row r="336" spans="2:11">
      <c r="B336" s="24" t="str">
        <f>IF(LoanIsGood,IF(ROW()-ROW(PaymentSchedule[[#Headers],[PMT NO]])&gt;ScheduledNumberOfPayments,"",ROW()-ROW(PaymentSchedule[[#Headers],[PMT NO]])),"")</f>
        <v/>
      </c>
      <c r="C336" s="22" t="str">
        <f>IF(PaymentSchedule[[#This Row],[PMT NO]]&lt;&gt;"",EOMONTH(LoanStartDate,ROW(PaymentSchedule[[#This Row],[PMT NO]])-ROW(PaymentSchedule[[#Headers],[PMT NO]])-2)+DAY(LoanStartDate),"")</f>
        <v/>
      </c>
      <c r="D33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6" s="36" t="str">
        <f>IF(PaymentSchedule[[#This Row],[PMT NO]]&lt;&gt;"",ScheduledPayment,"")</f>
        <v/>
      </c>
      <c r="F33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6" s="36" t="str">
        <f>IF(PaymentSchedule[[#This Row],[PMT NO]]&lt;&gt;"",PaymentSchedule[[#This Row],[TOTAL PAYMENT]]-PaymentSchedule[[#This Row],[INTEREST]],"")</f>
        <v/>
      </c>
      <c r="I336" s="36" t="str">
        <f>IF(PaymentSchedule[[#This Row],[PMT NO]]&lt;&gt;"",PaymentSchedule[[#This Row],[BEGINNING BALANCE]]*(InterestRate/PaymentsPerYear),"")</f>
        <v/>
      </c>
      <c r="J33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6" s="36" t="str">
        <f ca="1">IF(PaymentSchedule[[#This Row],[PMT NO]]&lt;&gt;"",SUM(INDEX(PaymentSchedule[INTEREST],1,1):PaymentSchedule[[#This Row],[INTEREST]]),"")</f>
        <v/>
      </c>
    </row>
    <row r="337" spans="2:11">
      <c r="B337" s="24" t="str">
        <f>IF(LoanIsGood,IF(ROW()-ROW(PaymentSchedule[[#Headers],[PMT NO]])&gt;ScheduledNumberOfPayments,"",ROW()-ROW(PaymentSchedule[[#Headers],[PMT NO]])),"")</f>
        <v/>
      </c>
      <c r="C337" s="22" t="str">
        <f>IF(PaymentSchedule[[#This Row],[PMT NO]]&lt;&gt;"",EOMONTH(LoanStartDate,ROW(PaymentSchedule[[#This Row],[PMT NO]])-ROW(PaymentSchedule[[#Headers],[PMT NO]])-2)+DAY(LoanStartDate),"")</f>
        <v/>
      </c>
      <c r="D33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7" s="36" t="str">
        <f>IF(PaymentSchedule[[#This Row],[PMT NO]]&lt;&gt;"",ScheduledPayment,"")</f>
        <v/>
      </c>
      <c r="F33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7" s="36" t="str">
        <f>IF(PaymentSchedule[[#This Row],[PMT NO]]&lt;&gt;"",PaymentSchedule[[#This Row],[TOTAL PAYMENT]]-PaymentSchedule[[#This Row],[INTEREST]],"")</f>
        <v/>
      </c>
      <c r="I337" s="36" t="str">
        <f>IF(PaymentSchedule[[#This Row],[PMT NO]]&lt;&gt;"",PaymentSchedule[[#This Row],[BEGINNING BALANCE]]*(InterestRate/PaymentsPerYear),"")</f>
        <v/>
      </c>
      <c r="J33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7" s="36" t="str">
        <f ca="1">IF(PaymentSchedule[[#This Row],[PMT NO]]&lt;&gt;"",SUM(INDEX(PaymentSchedule[INTEREST],1,1):PaymentSchedule[[#This Row],[INTEREST]]),"")</f>
        <v/>
      </c>
    </row>
    <row r="338" spans="2:11">
      <c r="B338" s="24" t="str">
        <f>IF(LoanIsGood,IF(ROW()-ROW(PaymentSchedule[[#Headers],[PMT NO]])&gt;ScheduledNumberOfPayments,"",ROW()-ROW(PaymentSchedule[[#Headers],[PMT NO]])),"")</f>
        <v/>
      </c>
      <c r="C338" s="22" t="str">
        <f>IF(PaymentSchedule[[#This Row],[PMT NO]]&lt;&gt;"",EOMONTH(LoanStartDate,ROW(PaymentSchedule[[#This Row],[PMT NO]])-ROW(PaymentSchedule[[#Headers],[PMT NO]])-2)+DAY(LoanStartDate),"")</f>
        <v/>
      </c>
      <c r="D33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8" s="36" t="str">
        <f>IF(PaymentSchedule[[#This Row],[PMT NO]]&lt;&gt;"",ScheduledPayment,"")</f>
        <v/>
      </c>
      <c r="F33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8" s="36" t="str">
        <f>IF(PaymentSchedule[[#This Row],[PMT NO]]&lt;&gt;"",PaymentSchedule[[#This Row],[TOTAL PAYMENT]]-PaymentSchedule[[#This Row],[INTEREST]],"")</f>
        <v/>
      </c>
      <c r="I338" s="36" t="str">
        <f>IF(PaymentSchedule[[#This Row],[PMT NO]]&lt;&gt;"",PaymentSchedule[[#This Row],[BEGINNING BALANCE]]*(InterestRate/PaymentsPerYear),"")</f>
        <v/>
      </c>
      <c r="J33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8" s="36" t="str">
        <f ca="1">IF(PaymentSchedule[[#This Row],[PMT NO]]&lt;&gt;"",SUM(INDEX(PaymentSchedule[INTEREST],1,1):PaymentSchedule[[#This Row],[INTEREST]]),"")</f>
        <v/>
      </c>
    </row>
    <row r="339" spans="2:11">
      <c r="B339" s="24" t="str">
        <f>IF(LoanIsGood,IF(ROW()-ROW(PaymentSchedule[[#Headers],[PMT NO]])&gt;ScheduledNumberOfPayments,"",ROW()-ROW(PaymentSchedule[[#Headers],[PMT NO]])),"")</f>
        <v/>
      </c>
      <c r="C339" s="22" t="str">
        <f>IF(PaymentSchedule[[#This Row],[PMT NO]]&lt;&gt;"",EOMONTH(LoanStartDate,ROW(PaymentSchedule[[#This Row],[PMT NO]])-ROW(PaymentSchedule[[#Headers],[PMT NO]])-2)+DAY(LoanStartDate),"")</f>
        <v/>
      </c>
      <c r="D33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39" s="36" t="str">
        <f>IF(PaymentSchedule[[#This Row],[PMT NO]]&lt;&gt;"",ScheduledPayment,"")</f>
        <v/>
      </c>
      <c r="F33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3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39" s="36" t="str">
        <f>IF(PaymentSchedule[[#This Row],[PMT NO]]&lt;&gt;"",PaymentSchedule[[#This Row],[TOTAL PAYMENT]]-PaymentSchedule[[#This Row],[INTEREST]],"")</f>
        <v/>
      </c>
      <c r="I339" s="36" t="str">
        <f>IF(PaymentSchedule[[#This Row],[PMT NO]]&lt;&gt;"",PaymentSchedule[[#This Row],[BEGINNING BALANCE]]*(InterestRate/PaymentsPerYear),"")</f>
        <v/>
      </c>
      <c r="J33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39" s="36" t="str">
        <f ca="1">IF(PaymentSchedule[[#This Row],[PMT NO]]&lt;&gt;"",SUM(INDEX(PaymentSchedule[INTEREST],1,1):PaymentSchedule[[#This Row],[INTEREST]]),"")</f>
        <v/>
      </c>
    </row>
    <row r="340" spans="2:11">
      <c r="B340" s="24" t="str">
        <f>IF(LoanIsGood,IF(ROW()-ROW(PaymentSchedule[[#Headers],[PMT NO]])&gt;ScheduledNumberOfPayments,"",ROW()-ROW(PaymentSchedule[[#Headers],[PMT NO]])),"")</f>
        <v/>
      </c>
      <c r="C340" s="22" t="str">
        <f>IF(PaymentSchedule[[#This Row],[PMT NO]]&lt;&gt;"",EOMONTH(LoanStartDate,ROW(PaymentSchedule[[#This Row],[PMT NO]])-ROW(PaymentSchedule[[#Headers],[PMT NO]])-2)+DAY(LoanStartDate),"")</f>
        <v/>
      </c>
      <c r="D34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0" s="36" t="str">
        <f>IF(PaymentSchedule[[#This Row],[PMT NO]]&lt;&gt;"",ScheduledPayment,"")</f>
        <v/>
      </c>
      <c r="F34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0" s="36" t="str">
        <f>IF(PaymentSchedule[[#This Row],[PMT NO]]&lt;&gt;"",PaymentSchedule[[#This Row],[TOTAL PAYMENT]]-PaymentSchedule[[#This Row],[INTEREST]],"")</f>
        <v/>
      </c>
      <c r="I340" s="36" t="str">
        <f>IF(PaymentSchedule[[#This Row],[PMT NO]]&lt;&gt;"",PaymentSchedule[[#This Row],[BEGINNING BALANCE]]*(InterestRate/PaymentsPerYear),"")</f>
        <v/>
      </c>
      <c r="J34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0" s="36" t="str">
        <f ca="1">IF(PaymentSchedule[[#This Row],[PMT NO]]&lt;&gt;"",SUM(INDEX(PaymentSchedule[INTEREST],1,1):PaymentSchedule[[#This Row],[INTEREST]]),"")</f>
        <v/>
      </c>
    </row>
    <row r="341" spans="2:11">
      <c r="B341" s="24" t="str">
        <f>IF(LoanIsGood,IF(ROW()-ROW(PaymentSchedule[[#Headers],[PMT NO]])&gt;ScheduledNumberOfPayments,"",ROW()-ROW(PaymentSchedule[[#Headers],[PMT NO]])),"")</f>
        <v/>
      </c>
      <c r="C341" s="22" t="str">
        <f>IF(PaymentSchedule[[#This Row],[PMT NO]]&lt;&gt;"",EOMONTH(LoanStartDate,ROW(PaymentSchedule[[#This Row],[PMT NO]])-ROW(PaymentSchedule[[#Headers],[PMT NO]])-2)+DAY(LoanStartDate),"")</f>
        <v/>
      </c>
      <c r="D34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1" s="36" t="str">
        <f>IF(PaymentSchedule[[#This Row],[PMT NO]]&lt;&gt;"",ScheduledPayment,"")</f>
        <v/>
      </c>
      <c r="F34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1" s="36" t="str">
        <f>IF(PaymentSchedule[[#This Row],[PMT NO]]&lt;&gt;"",PaymentSchedule[[#This Row],[TOTAL PAYMENT]]-PaymentSchedule[[#This Row],[INTEREST]],"")</f>
        <v/>
      </c>
      <c r="I341" s="36" t="str">
        <f>IF(PaymentSchedule[[#This Row],[PMT NO]]&lt;&gt;"",PaymentSchedule[[#This Row],[BEGINNING BALANCE]]*(InterestRate/PaymentsPerYear),"")</f>
        <v/>
      </c>
      <c r="J34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1" s="36" t="str">
        <f ca="1">IF(PaymentSchedule[[#This Row],[PMT NO]]&lt;&gt;"",SUM(INDEX(PaymentSchedule[INTEREST],1,1):PaymentSchedule[[#This Row],[INTEREST]]),"")</f>
        <v/>
      </c>
    </row>
    <row r="342" spans="2:11">
      <c r="B342" s="24" t="str">
        <f>IF(LoanIsGood,IF(ROW()-ROW(PaymentSchedule[[#Headers],[PMT NO]])&gt;ScheduledNumberOfPayments,"",ROW()-ROW(PaymentSchedule[[#Headers],[PMT NO]])),"")</f>
        <v/>
      </c>
      <c r="C342" s="22" t="str">
        <f>IF(PaymentSchedule[[#This Row],[PMT NO]]&lt;&gt;"",EOMONTH(LoanStartDate,ROW(PaymentSchedule[[#This Row],[PMT NO]])-ROW(PaymentSchedule[[#Headers],[PMT NO]])-2)+DAY(LoanStartDate),"")</f>
        <v/>
      </c>
      <c r="D34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2" s="36" t="str">
        <f>IF(PaymentSchedule[[#This Row],[PMT NO]]&lt;&gt;"",ScheduledPayment,"")</f>
        <v/>
      </c>
      <c r="F34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2" s="36" t="str">
        <f>IF(PaymentSchedule[[#This Row],[PMT NO]]&lt;&gt;"",PaymentSchedule[[#This Row],[TOTAL PAYMENT]]-PaymentSchedule[[#This Row],[INTEREST]],"")</f>
        <v/>
      </c>
      <c r="I342" s="36" t="str">
        <f>IF(PaymentSchedule[[#This Row],[PMT NO]]&lt;&gt;"",PaymentSchedule[[#This Row],[BEGINNING BALANCE]]*(InterestRate/PaymentsPerYear),"")</f>
        <v/>
      </c>
      <c r="J34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2" s="36" t="str">
        <f ca="1">IF(PaymentSchedule[[#This Row],[PMT NO]]&lt;&gt;"",SUM(INDEX(PaymentSchedule[INTEREST],1,1):PaymentSchedule[[#This Row],[INTEREST]]),"")</f>
        <v/>
      </c>
    </row>
    <row r="343" spans="2:11">
      <c r="B343" s="24" t="str">
        <f>IF(LoanIsGood,IF(ROW()-ROW(PaymentSchedule[[#Headers],[PMT NO]])&gt;ScheduledNumberOfPayments,"",ROW()-ROW(PaymentSchedule[[#Headers],[PMT NO]])),"")</f>
        <v/>
      </c>
      <c r="C343" s="22" t="str">
        <f>IF(PaymentSchedule[[#This Row],[PMT NO]]&lt;&gt;"",EOMONTH(LoanStartDate,ROW(PaymentSchedule[[#This Row],[PMT NO]])-ROW(PaymentSchedule[[#Headers],[PMT NO]])-2)+DAY(LoanStartDate),"")</f>
        <v/>
      </c>
      <c r="D34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3" s="36" t="str">
        <f>IF(PaymentSchedule[[#This Row],[PMT NO]]&lt;&gt;"",ScheduledPayment,"")</f>
        <v/>
      </c>
      <c r="F34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3" s="36" t="str">
        <f>IF(PaymentSchedule[[#This Row],[PMT NO]]&lt;&gt;"",PaymentSchedule[[#This Row],[TOTAL PAYMENT]]-PaymentSchedule[[#This Row],[INTEREST]],"")</f>
        <v/>
      </c>
      <c r="I343" s="36" t="str">
        <f>IF(PaymentSchedule[[#This Row],[PMT NO]]&lt;&gt;"",PaymentSchedule[[#This Row],[BEGINNING BALANCE]]*(InterestRate/PaymentsPerYear),"")</f>
        <v/>
      </c>
      <c r="J34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3" s="36" t="str">
        <f ca="1">IF(PaymentSchedule[[#This Row],[PMT NO]]&lt;&gt;"",SUM(INDEX(PaymentSchedule[INTEREST],1,1):PaymentSchedule[[#This Row],[INTEREST]]),"")</f>
        <v/>
      </c>
    </row>
    <row r="344" spans="2:11">
      <c r="B344" s="24" t="str">
        <f>IF(LoanIsGood,IF(ROW()-ROW(PaymentSchedule[[#Headers],[PMT NO]])&gt;ScheduledNumberOfPayments,"",ROW()-ROW(PaymentSchedule[[#Headers],[PMT NO]])),"")</f>
        <v/>
      </c>
      <c r="C344" s="22" t="str">
        <f>IF(PaymentSchedule[[#This Row],[PMT NO]]&lt;&gt;"",EOMONTH(LoanStartDate,ROW(PaymentSchedule[[#This Row],[PMT NO]])-ROW(PaymentSchedule[[#Headers],[PMT NO]])-2)+DAY(LoanStartDate),"")</f>
        <v/>
      </c>
      <c r="D34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4" s="36" t="str">
        <f>IF(PaymentSchedule[[#This Row],[PMT NO]]&lt;&gt;"",ScheduledPayment,"")</f>
        <v/>
      </c>
      <c r="F34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4" s="36" t="str">
        <f>IF(PaymentSchedule[[#This Row],[PMT NO]]&lt;&gt;"",PaymentSchedule[[#This Row],[TOTAL PAYMENT]]-PaymentSchedule[[#This Row],[INTEREST]],"")</f>
        <v/>
      </c>
      <c r="I344" s="36" t="str">
        <f>IF(PaymentSchedule[[#This Row],[PMT NO]]&lt;&gt;"",PaymentSchedule[[#This Row],[BEGINNING BALANCE]]*(InterestRate/PaymentsPerYear),"")</f>
        <v/>
      </c>
      <c r="J34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4" s="36" t="str">
        <f ca="1">IF(PaymentSchedule[[#This Row],[PMT NO]]&lt;&gt;"",SUM(INDEX(PaymentSchedule[INTEREST],1,1):PaymentSchedule[[#This Row],[INTEREST]]),"")</f>
        <v/>
      </c>
    </row>
    <row r="345" spans="2:11">
      <c r="B345" s="24" t="str">
        <f>IF(LoanIsGood,IF(ROW()-ROW(PaymentSchedule[[#Headers],[PMT NO]])&gt;ScheduledNumberOfPayments,"",ROW()-ROW(PaymentSchedule[[#Headers],[PMT NO]])),"")</f>
        <v/>
      </c>
      <c r="C345" s="22" t="str">
        <f>IF(PaymentSchedule[[#This Row],[PMT NO]]&lt;&gt;"",EOMONTH(LoanStartDate,ROW(PaymentSchedule[[#This Row],[PMT NO]])-ROW(PaymentSchedule[[#Headers],[PMT NO]])-2)+DAY(LoanStartDate),"")</f>
        <v/>
      </c>
      <c r="D34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5" s="36" t="str">
        <f>IF(PaymentSchedule[[#This Row],[PMT NO]]&lt;&gt;"",ScheduledPayment,"")</f>
        <v/>
      </c>
      <c r="F34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5" s="36" t="str">
        <f>IF(PaymentSchedule[[#This Row],[PMT NO]]&lt;&gt;"",PaymentSchedule[[#This Row],[TOTAL PAYMENT]]-PaymentSchedule[[#This Row],[INTEREST]],"")</f>
        <v/>
      </c>
      <c r="I345" s="36" t="str">
        <f>IF(PaymentSchedule[[#This Row],[PMT NO]]&lt;&gt;"",PaymentSchedule[[#This Row],[BEGINNING BALANCE]]*(InterestRate/PaymentsPerYear),"")</f>
        <v/>
      </c>
      <c r="J34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5" s="36" t="str">
        <f ca="1">IF(PaymentSchedule[[#This Row],[PMT NO]]&lt;&gt;"",SUM(INDEX(PaymentSchedule[INTEREST],1,1):PaymentSchedule[[#This Row],[INTEREST]]),"")</f>
        <v/>
      </c>
    </row>
    <row r="346" spans="2:11">
      <c r="B346" s="24" t="str">
        <f>IF(LoanIsGood,IF(ROW()-ROW(PaymentSchedule[[#Headers],[PMT NO]])&gt;ScheduledNumberOfPayments,"",ROW()-ROW(PaymentSchedule[[#Headers],[PMT NO]])),"")</f>
        <v/>
      </c>
      <c r="C346" s="22" t="str">
        <f>IF(PaymentSchedule[[#This Row],[PMT NO]]&lt;&gt;"",EOMONTH(LoanStartDate,ROW(PaymentSchedule[[#This Row],[PMT NO]])-ROW(PaymentSchedule[[#Headers],[PMT NO]])-2)+DAY(LoanStartDate),"")</f>
        <v/>
      </c>
      <c r="D34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6" s="36" t="str">
        <f>IF(PaymentSchedule[[#This Row],[PMT NO]]&lt;&gt;"",ScheduledPayment,"")</f>
        <v/>
      </c>
      <c r="F34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6" s="36" t="str">
        <f>IF(PaymentSchedule[[#This Row],[PMT NO]]&lt;&gt;"",PaymentSchedule[[#This Row],[TOTAL PAYMENT]]-PaymentSchedule[[#This Row],[INTEREST]],"")</f>
        <v/>
      </c>
      <c r="I346" s="36" t="str">
        <f>IF(PaymentSchedule[[#This Row],[PMT NO]]&lt;&gt;"",PaymentSchedule[[#This Row],[BEGINNING BALANCE]]*(InterestRate/PaymentsPerYear),"")</f>
        <v/>
      </c>
      <c r="J34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6" s="36" t="str">
        <f ca="1">IF(PaymentSchedule[[#This Row],[PMT NO]]&lt;&gt;"",SUM(INDEX(PaymentSchedule[INTEREST],1,1):PaymentSchedule[[#This Row],[INTEREST]]),"")</f>
        <v/>
      </c>
    </row>
    <row r="347" spans="2:11">
      <c r="B347" s="24" t="str">
        <f>IF(LoanIsGood,IF(ROW()-ROW(PaymentSchedule[[#Headers],[PMT NO]])&gt;ScheduledNumberOfPayments,"",ROW()-ROW(PaymentSchedule[[#Headers],[PMT NO]])),"")</f>
        <v/>
      </c>
      <c r="C347" s="22" t="str">
        <f>IF(PaymentSchedule[[#This Row],[PMT NO]]&lt;&gt;"",EOMONTH(LoanStartDate,ROW(PaymentSchedule[[#This Row],[PMT NO]])-ROW(PaymentSchedule[[#Headers],[PMT NO]])-2)+DAY(LoanStartDate),"")</f>
        <v/>
      </c>
      <c r="D34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7" s="36" t="str">
        <f>IF(PaymentSchedule[[#This Row],[PMT NO]]&lt;&gt;"",ScheduledPayment,"")</f>
        <v/>
      </c>
      <c r="F34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7" s="36" t="str">
        <f>IF(PaymentSchedule[[#This Row],[PMT NO]]&lt;&gt;"",PaymentSchedule[[#This Row],[TOTAL PAYMENT]]-PaymentSchedule[[#This Row],[INTEREST]],"")</f>
        <v/>
      </c>
      <c r="I347" s="36" t="str">
        <f>IF(PaymentSchedule[[#This Row],[PMT NO]]&lt;&gt;"",PaymentSchedule[[#This Row],[BEGINNING BALANCE]]*(InterestRate/PaymentsPerYear),"")</f>
        <v/>
      </c>
      <c r="J34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7" s="36" t="str">
        <f ca="1">IF(PaymentSchedule[[#This Row],[PMT NO]]&lt;&gt;"",SUM(INDEX(PaymentSchedule[INTEREST],1,1):PaymentSchedule[[#This Row],[INTEREST]]),"")</f>
        <v/>
      </c>
    </row>
    <row r="348" spans="2:11">
      <c r="B348" s="24" t="str">
        <f>IF(LoanIsGood,IF(ROW()-ROW(PaymentSchedule[[#Headers],[PMT NO]])&gt;ScheduledNumberOfPayments,"",ROW()-ROW(PaymentSchedule[[#Headers],[PMT NO]])),"")</f>
        <v/>
      </c>
      <c r="C348" s="22" t="str">
        <f>IF(PaymentSchedule[[#This Row],[PMT NO]]&lt;&gt;"",EOMONTH(LoanStartDate,ROW(PaymentSchedule[[#This Row],[PMT NO]])-ROW(PaymentSchedule[[#Headers],[PMT NO]])-2)+DAY(LoanStartDate),"")</f>
        <v/>
      </c>
      <c r="D34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8" s="36" t="str">
        <f>IF(PaymentSchedule[[#This Row],[PMT NO]]&lt;&gt;"",ScheduledPayment,"")</f>
        <v/>
      </c>
      <c r="F34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8" s="36" t="str">
        <f>IF(PaymentSchedule[[#This Row],[PMT NO]]&lt;&gt;"",PaymentSchedule[[#This Row],[TOTAL PAYMENT]]-PaymentSchedule[[#This Row],[INTEREST]],"")</f>
        <v/>
      </c>
      <c r="I348" s="36" t="str">
        <f>IF(PaymentSchedule[[#This Row],[PMT NO]]&lt;&gt;"",PaymentSchedule[[#This Row],[BEGINNING BALANCE]]*(InterestRate/PaymentsPerYear),"")</f>
        <v/>
      </c>
      <c r="J34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8" s="36" t="str">
        <f ca="1">IF(PaymentSchedule[[#This Row],[PMT NO]]&lt;&gt;"",SUM(INDEX(PaymentSchedule[INTEREST],1,1):PaymentSchedule[[#This Row],[INTEREST]]),"")</f>
        <v/>
      </c>
    </row>
    <row r="349" spans="2:11">
      <c r="B349" s="24" t="str">
        <f>IF(LoanIsGood,IF(ROW()-ROW(PaymentSchedule[[#Headers],[PMT NO]])&gt;ScheduledNumberOfPayments,"",ROW()-ROW(PaymentSchedule[[#Headers],[PMT NO]])),"")</f>
        <v/>
      </c>
      <c r="C349" s="22" t="str">
        <f>IF(PaymentSchedule[[#This Row],[PMT NO]]&lt;&gt;"",EOMONTH(LoanStartDate,ROW(PaymentSchedule[[#This Row],[PMT NO]])-ROW(PaymentSchedule[[#Headers],[PMT NO]])-2)+DAY(LoanStartDate),"")</f>
        <v/>
      </c>
      <c r="D34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49" s="36" t="str">
        <f>IF(PaymentSchedule[[#This Row],[PMT NO]]&lt;&gt;"",ScheduledPayment,"")</f>
        <v/>
      </c>
      <c r="F34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4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49" s="36" t="str">
        <f>IF(PaymentSchedule[[#This Row],[PMT NO]]&lt;&gt;"",PaymentSchedule[[#This Row],[TOTAL PAYMENT]]-PaymentSchedule[[#This Row],[INTEREST]],"")</f>
        <v/>
      </c>
      <c r="I349" s="36" t="str">
        <f>IF(PaymentSchedule[[#This Row],[PMT NO]]&lt;&gt;"",PaymentSchedule[[#This Row],[BEGINNING BALANCE]]*(InterestRate/PaymentsPerYear),"")</f>
        <v/>
      </c>
      <c r="J34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49" s="36" t="str">
        <f ca="1">IF(PaymentSchedule[[#This Row],[PMT NO]]&lt;&gt;"",SUM(INDEX(PaymentSchedule[INTEREST],1,1):PaymentSchedule[[#This Row],[INTEREST]]),"")</f>
        <v/>
      </c>
    </row>
    <row r="350" spans="2:11">
      <c r="B350" s="24" t="str">
        <f>IF(LoanIsGood,IF(ROW()-ROW(PaymentSchedule[[#Headers],[PMT NO]])&gt;ScheduledNumberOfPayments,"",ROW()-ROW(PaymentSchedule[[#Headers],[PMT NO]])),"")</f>
        <v/>
      </c>
      <c r="C350" s="22" t="str">
        <f>IF(PaymentSchedule[[#This Row],[PMT NO]]&lt;&gt;"",EOMONTH(LoanStartDate,ROW(PaymentSchedule[[#This Row],[PMT NO]])-ROW(PaymentSchedule[[#Headers],[PMT NO]])-2)+DAY(LoanStartDate),"")</f>
        <v/>
      </c>
      <c r="D35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0" s="36" t="str">
        <f>IF(PaymentSchedule[[#This Row],[PMT NO]]&lt;&gt;"",ScheduledPayment,"")</f>
        <v/>
      </c>
      <c r="F35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0" s="36" t="str">
        <f>IF(PaymentSchedule[[#This Row],[PMT NO]]&lt;&gt;"",PaymentSchedule[[#This Row],[TOTAL PAYMENT]]-PaymentSchedule[[#This Row],[INTEREST]],"")</f>
        <v/>
      </c>
      <c r="I350" s="36" t="str">
        <f>IF(PaymentSchedule[[#This Row],[PMT NO]]&lt;&gt;"",PaymentSchedule[[#This Row],[BEGINNING BALANCE]]*(InterestRate/PaymentsPerYear),"")</f>
        <v/>
      </c>
      <c r="J35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0" s="36" t="str">
        <f ca="1">IF(PaymentSchedule[[#This Row],[PMT NO]]&lt;&gt;"",SUM(INDEX(PaymentSchedule[INTEREST],1,1):PaymentSchedule[[#This Row],[INTEREST]]),"")</f>
        <v/>
      </c>
    </row>
    <row r="351" spans="2:11">
      <c r="B351" s="24" t="str">
        <f>IF(LoanIsGood,IF(ROW()-ROW(PaymentSchedule[[#Headers],[PMT NO]])&gt;ScheduledNumberOfPayments,"",ROW()-ROW(PaymentSchedule[[#Headers],[PMT NO]])),"")</f>
        <v/>
      </c>
      <c r="C351" s="22" t="str">
        <f>IF(PaymentSchedule[[#This Row],[PMT NO]]&lt;&gt;"",EOMONTH(LoanStartDate,ROW(PaymentSchedule[[#This Row],[PMT NO]])-ROW(PaymentSchedule[[#Headers],[PMT NO]])-2)+DAY(LoanStartDate),"")</f>
        <v/>
      </c>
      <c r="D35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1" s="36" t="str">
        <f>IF(PaymentSchedule[[#This Row],[PMT NO]]&lt;&gt;"",ScheduledPayment,"")</f>
        <v/>
      </c>
      <c r="F35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1" s="36" t="str">
        <f>IF(PaymentSchedule[[#This Row],[PMT NO]]&lt;&gt;"",PaymentSchedule[[#This Row],[TOTAL PAYMENT]]-PaymentSchedule[[#This Row],[INTEREST]],"")</f>
        <v/>
      </c>
      <c r="I351" s="36" t="str">
        <f>IF(PaymentSchedule[[#This Row],[PMT NO]]&lt;&gt;"",PaymentSchedule[[#This Row],[BEGINNING BALANCE]]*(InterestRate/PaymentsPerYear),"")</f>
        <v/>
      </c>
      <c r="J35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1" s="36" t="str">
        <f ca="1">IF(PaymentSchedule[[#This Row],[PMT NO]]&lt;&gt;"",SUM(INDEX(PaymentSchedule[INTEREST],1,1):PaymentSchedule[[#This Row],[INTEREST]]),"")</f>
        <v/>
      </c>
    </row>
    <row r="352" spans="2:11">
      <c r="B352" s="24" t="str">
        <f>IF(LoanIsGood,IF(ROW()-ROW(PaymentSchedule[[#Headers],[PMT NO]])&gt;ScheduledNumberOfPayments,"",ROW()-ROW(PaymentSchedule[[#Headers],[PMT NO]])),"")</f>
        <v/>
      </c>
      <c r="C352" s="22" t="str">
        <f>IF(PaymentSchedule[[#This Row],[PMT NO]]&lt;&gt;"",EOMONTH(LoanStartDate,ROW(PaymentSchedule[[#This Row],[PMT NO]])-ROW(PaymentSchedule[[#Headers],[PMT NO]])-2)+DAY(LoanStartDate),"")</f>
        <v/>
      </c>
      <c r="D35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2" s="36" t="str">
        <f>IF(PaymentSchedule[[#This Row],[PMT NO]]&lt;&gt;"",ScheduledPayment,"")</f>
        <v/>
      </c>
      <c r="F35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2" s="36" t="str">
        <f>IF(PaymentSchedule[[#This Row],[PMT NO]]&lt;&gt;"",PaymentSchedule[[#This Row],[TOTAL PAYMENT]]-PaymentSchedule[[#This Row],[INTEREST]],"")</f>
        <v/>
      </c>
      <c r="I352" s="36" t="str">
        <f>IF(PaymentSchedule[[#This Row],[PMT NO]]&lt;&gt;"",PaymentSchedule[[#This Row],[BEGINNING BALANCE]]*(InterestRate/PaymentsPerYear),"")</f>
        <v/>
      </c>
      <c r="J35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2" s="36" t="str">
        <f ca="1">IF(PaymentSchedule[[#This Row],[PMT NO]]&lt;&gt;"",SUM(INDEX(PaymentSchedule[INTEREST],1,1):PaymentSchedule[[#This Row],[INTEREST]]),"")</f>
        <v/>
      </c>
    </row>
    <row r="353" spans="2:11">
      <c r="B353" s="24" t="str">
        <f>IF(LoanIsGood,IF(ROW()-ROW(PaymentSchedule[[#Headers],[PMT NO]])&gt;ScheduledNumberOfPayments,"",ROW()-ROW(PaymentSchedule[[#Headers],[PMT NO]])),"")</f>
        <v/>
      </c>
      <c r="C353" s="22" t="str">
        <f>IF(PaymentSchedule[[#This Row],[PMT NO]]&lt;&gt;"",EOMONTH(LoanStartDate,ROW(PaymentSchedule[[#This Row],[PMT NO]])-ROW(PaymentSchedule[[#Headers],[PMT NO]])-2)+DAY(LoanStartDate),"")</f>
        <v/>
      </c>
      <c r="D35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3" s="36" t="str">
        <f>IF(PaymentSchedule[[#This Row],[PMT NO]]&lt;&gt;"",ScheduledPayment,"")</f>
        <v/>
      </c>
      <c r="F35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3" s="36" t="str">
        <f>IF(PaymentSchedule[[#This Row],[PMT NO]]&lt;&gt;"",PaymentSchedule[[#This Row],[TOTAL PAYMENT]]-PaymentSchedule[[#This Row],[INTEREST]],"")</f>
        <v/>
      </c>
      <c r="I353" s="36" t="str">
        <f>IF(PaymentSchedule[[#This Row],[PMT NO]]&lt;&gt;"",PaymentSchedule[[#This Row],[BEGINNING BALANCE]]*(InterestRate/PaymentsPerYear),"")</f>
        <v/>
      </c>
      <c r="J35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3" s="36" t="str">
        <f ca="1">IF(PaymentSchedule[[#This Row],[PMT NO]]&lt;&gt;"",SUM(INDEX(PaymentSchedule[INTEREST],1,1):PaymentSchedule[[#This Row],[INTEREST]]),"")</f>
        <v/>
      </c>
    </row>
    <row r="354" spans="2:11">
      <c r="B354" s="24" t="str">
        <f>IF(LoanIsGood,IF(ROW()-ROW(PaymentSchedule[[#Headers],[PMT NO]])&gt;ScheduledNumberOfPayments,"",ROW()-ROW(PaymentSchedule[[#Headers],[PMT NO]])),"")</f>
        <v/>
      </c>
      <c r="C354" s="22" t="str">
        <f>IF(PaymentSchedule[[#This Row],[PMT NO]]&lt;&gt;"",EOMONTH(LoanStartDate,ROW(PaymentSchedule[[#This Row],[PMT NO]])-ROW(PaymentSchedule[[#Headers],[PMT NO]])-2)+DAY(LoanStartDate),"")</f>
        <v/>
      </c>
      <c r="D35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4" s="36" t="str">
        <f>IF(PaymentSchedule[[#This Row],[PMT NO]]&lt;&gt;"",ScheduledPayment,"")</f>
        <v/>
      </c>
      <c r="F35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4" s="36" t="str">
        <f>IF(PaymentSchedule[[#This Row],[PMT NO]]&lt;&gt;"",PaymentSchedule[[#This Row],[TOTAL PAYMENT]]-PaymentSchedule[[#This Row],[INTEREST]],"")</f>
        <v/>
      </c>
      <c r="I354" s="36" t="str">
        <f>IF(PaymentSchedule[[#This Row],[PMT NO]]&lt;&gt;"",PaymentSchedule[[#This Row],[BEGINNING BALANCE]]*(InterestRate/PaymentsPerYear),"")</f>
        <v/>
      </c>
      <c r="J35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4" s="36" t="str">
        <f ca="1">IF(PaymentSchedule[[#This Row],[PMT NO]]&lt;&gt;"",SUM(INDEX(PaymentSchedule[INTEREST],1,1):PaymentSchedule[[#This Row],[INTEREST]]),"")</f>
        <v/>
      </c>
    </row>
    <row r="355" spans="2:11">
      <c r="B355" s="24" t="str">
        <f>IF(LoanIsGood,IF(ROW()-ROW(PaymentSchedule[[#Headers],[PMT NO]])&gt;ScheduledNumberOfPayments,"",ROW()-ROW(PaymentSchedule[[#Headers],[PMT NO]])),"")</f>
        <v/>
      </c>
      <c r="C355" s="22" t="str">
        <f>IF(PaymentSchedule[[#This Row],[PMT NO]]&lt;&gt;"",EOMONTH(LoanStartDate,ROW(PaymentSchedule[[#This Row],[PMT NO]])-ROW(PaymentSchedule[[#Headers],[PMT NO]])-2)+DAY(LoanStartDate),"")</f>
        <v/>
      </c>
      <c r="D35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5" s="36" t="str">
        <f>IF(PaymentSchedule[[#This Row],[PMT NO]]&lt;&gt;"",ScheduledPayment,"")</f>
        <v/>
      </c>
      <c r="F35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5" s="36" t="str">
        <f>IF(PaymentSchedule[[#This Row],[PMT NO]]&lt;&gt;"",PaymentSchedule[[#This Row],[TOTAL PAYMENT]]-PaymentSchedule[[#This Row],[INTEREST]],"")</f>
        <v/>
      </c>
      <c r="I355" s="36" t="str">
        <f>IF(PaymentSchedule[[#This Row],[PMT NO]]&lt;&gt;"",PaymentSchedule[[#This Row],[BEGINNING BALANCE]]*(InterestRate/PaymentsPerYear),"")</f>
        <v/>
      </c>
      <c r="J35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5" s="36" t="str">
        <f ca="1">IF(PaymentSchedule[[#This Row],[PMT NO]]&lt;&gt;"",SUM(INDEX(PaymentSchedule[INTEREST],1,1):PaymentSchedule[[#This Row],[INTEREST]]),"")</f>
        <v/>
      </c>
    </row>
    <row r="356" spans="2:11">
      <c r="B356" s="24" t="str">
        <f>IF(LoanIsGood,IF(ROW()-ROW(PaymentSchedule[[#Headers],[PMT NO]])&gt;ScheduledNumberOfPayments,"",ROW()-ROW(PaymentSchedule[[#Headers],[PMT NO]])),"")</f>
        <v/>
      </c>
      <c r="C356" s="22" t="str">
        <f>IF(PaymentSchedule[[#This Row],[PMT NO]]&lt;&gt;"",EOMONTH(LoanStartDate,ROW(PaymentSchedule[[#This Row],[PMT NO]])-ROW(PaymentSchedule[[#Headers],[PMT NO]])-2)+DAY(LoanStartDate),"")</f>
        <v/>
      </c>
      <c r="D35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6" s="36" t="str">
        <f>IF(PaymentSchedule[[#This Row],[PMT NO]]&lt;&gt;"",ScheduledPayment,"")</f>
        <v/>
      </c>
      <c r="F35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6" s="36" t="str">
        <f>IF(PaymentSchedule[[#This Row],[PMT NO]]&lt;&gt;"",PaymentSchedule[[#This Row],[TOTAL PAYMENT]]-PaymentSchedule[[#This Row],[INTEREST]],"")</f>
        <v/>
      </c>
      <c r="I356" s="36" t="str">
        <f>IF(PaymentSchedule[[#This Row],[PMT NO]]&lt;&gt;"",PaymentSchedule[[#This Row],[BEGINNING BALANCE]]*(InterestRate/PaymentsPerYear),"")</f>
        <v/>
      </c>
      <c r="J35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6" s="36" t="str">
        <f ca="1">IF(PaymentSchedule[[#This Row],[PMT NO]]&lt;&gt;"",SUM(INDEX(PaymentSchedule[INTEREST],1,1):PaymentSchedule[[#This Row],[INTEREST]]),"")</f>
        <v/>
      </c>
    </row>
    <row r="357" spans="2:11">
      <c r="B357" s="24" t="str">
        <f>IF(LoanIsGood,IF(ROW()-ROW(PaymentSchedule[[#Headers],[PMT NO]])&gt;ScheduledNumberOfPayments,"",ROW()-ROW(PaymentSchedule[[#Headers],[PMT NO]])),"")</f>
        <v/>
      </c>
      <c r="C357" s="22" t="str">
        <f>IF(PaymentSchedule[[#This Row],[PMT NO]]&lt;&gt;"",EOMONTH(LoanStartDate,ROW(PaymentSchedule[[#This Row],[PMT NO]])-ROW(PaymentSchedule[[#Headers],[PMT NO]])-2)+DAY(LoanStartDate),"")</f>
        <v/>
      </c>
      <c r="D35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7" s="36" t="str">
        <f>IF(PaymentSchedule[[#This Row],[PMT NO]]&lt;&gt;"",ScheduledPayment,"")</f>
        <v/>
      </c>
      <c r="F35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7" s="36" t="str">
        <f>IF(PaymentSchedule[[#This Row],[PMT NO]]&lt;&gt;"",PaymentSchedule[[#This Row],[TOTAL PAYMENT]]-PaymentSchedule[[#This Row],[INTEREST]],"")</f>
        <v/>
      </c>
      <c r="I357" s="36" t="str">
        <f>IF(PaymentSchedule[[#This Row],[PMT NO]]&lt;&gt;"",PaymentSchedule[[#This Row],[BEGINNING BALANCE]]*(InterestRate/PaymentsPerYear),"")</f>
        <v/>
      </c>
      <c r="J35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7" s="36" t="str">
        <f ca="1">IF(PaymentSchedule[[#This Row],[PMT NO]]&lt;&gt;"",SUM(INDEX(PaymentSchedule[INTEREST],1,1):PaymentSchedule[[#This Row],[INTEREST]]),"")</f>
        <v/>
      </c>
    </row>
    <row r="358" spans="2:11">
      <c r="B358" s="24" t="str">
        <f>IF(LoanIsGood,IF(ROW()-ROW(PaymentSchedule[[#Headers],[PMT NO]])&gt;ScheduledNumberOfPayments,"",ROW()-ROW(PaymentSchedule[[#Headers],[PMT NO]])),"")</f>
        <v/>
      </c>
      <c r="C358" s="22" t="str">
        <f>IF(PaymentSchedule[[#This Row],[PMT NO]]&lt;&gt;"",EOMONTH(LoanStartDate,ROW(PaymentSchedule[[#This Row],[PMT NO]])-ROW(PaymentSchedule[[#Headers],[PMT NO]])-2)+DAY(LoanStartDate),"")</f>
        <v/>
      </c>
      <c r="D35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8" s="36" t="str">
        <f>IF(PaymentSchedule[[#This Row],[PMT NO]]&lt;&gt;"",ScheduledPayment,"")</f>
        <v/>
      </c>
      <c r="F35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8" s="36" t="str">
        <f>IF(PaymentSchedule[[#This Row],[PMT NO]]&lt;&gt;"",PaymentSchedule[[#This Row],[TOTAL PAYMENT]]-PaymentSchedule[[#This Row],[INTEREST]],"")</f>
        <v/>
      </c>
      <c r="I358" s="36" t="str">
        <f>IF(PaymentSchedule[[#This Row],[PMT NO]]&lt;&gt;"",PaymentSchedule[[#This Row],[BEGINNING BALANCE]]*(InterestRate/PaymentsPerYear),"")</f>
        <v/>
      </c>
      <c r="J35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8" s="36" t="str">
        <f ca="1">IF(PaymentSchedule[[#This Row],[PMT NO]]&lt;&gt;"",SUM(INDEX(PaymentSchedule[INTEREST],1,1):PaymentSchedule[[#This Row],[INTEREST]]),"")</f>
        <v/>
      </c>
    </row>
    <row r="359" spans="2:11">
      <c r="B359" s="24" t="str">
        <f>IF(LoanIsGood,IF(ROW()-ROW(PaymentSchedule[[#Headers],[PMT NO]])&gt;ScheduledNumberOfPayments,"",ROW()-ROW(PaymentSchedule[[#Headers],[PMT NO]])),"")</f>
        <v/>
      </c>
      <c r="C359" s="22" t="str">
        <f>IF(PaymentSchedule[[#This Row],[PMT NO]]&lt;&gt;"",EOMONTH(LoanStartDate,ROW(PaymentSchedule[[#This Row],[PMT NO]])-ROW(PaymentSchedule[[#Headers],[PMT NO]])-2)+DAY(LoanStartDate),"")</f>
        <v/>
      </c>
      <c r="D35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59" s="36" t="str">
        <f>IF(PaymentSchedule[[#This Row],[PMT NO]]&lt;&gt;"",ScheduledPayment,"")</f>
        <v/>
      </c>
      <c r="F35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5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59" s="36" t="str">
        <f>IF(PaymentSchedule[[#This Row],[PMT NO]]&lt;&gt;"",PaymentSchedule[[#This Row],[TOTAL PAYMENT]]-PaymentSchedule[[#This Row],[INTEREST]],"")</f>
        <v/>
      </c>
      <c r="I359" s="36" t="str">
        <f>IF(PaymentSchedule[[#This Row],[PMT NO]]&lt;&gt;"",PaymentSchedule[[#This Row],[BEGINNING BALANCE]]*(InterestRate/PaymentsPerYear),"")</f>
        <v/>
      </c>
      <c r="J35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59" s="36" t="str">
        <f ca="1">IF(PaymentSchedule[[#This Row],[PMT NO]]&lt;&gt;"",SUM(INDEX(PaymentSchedule[INTEREST],1,1):PaymentSchedule[[#This Row],[INTEREST]]),"")</f>
        <v/>
      </c>
    </row>
    <row r="360" spans="2:11">
      <c r="B360" s="24" t="str">
        <f>IF(LoanIsGood,IF(ROW()-ROW(PaymentSchedule[[#Headers],[PMT NO]])&gt;ScheduledNumberOfPayments,"",ROW()-ROW(PaymentSchedule[[#Headers],[PMT NO]])),"")</f>
        <v/>
      </c>
      <c r="C360" s="22" t="str">
        <f>IF(PaymentSchedule[[#This Row],[PMT NO]]&lt;&gt;"",EOMONTH(LoanStartDate,ROW(PaymentSchedule[[#This Row],[PMT NO]])-ROW(PaymentSchedule[[#Headers],[PMT NO]])-2)+DAY(LoanStartDate),"")</f>
        <v/>
      </c>
      <c r="D36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0" s="36" t="str">
        <f>IF(PaymentSchedule[[#This Row],[PMT NO]]&lt;&gt;"",ScheduledPayment,"")</f>
        <v/>
      </c>
      <c r="F36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0" s="36" t="str">
        <f>IF(PaymentSchedule[[#This Row],[PMT NO]]&lt;&gt;"",PaymentSchedule[[#This Row],[TOTAL PAYMENT]]-PaymentSchedule[[#This Row],[INTEREST]],"")</f>
        <v/>
      </c>
      <c r="I360" s="36" t="str">
        <f>IF(PaymentSchedule[[#This Row],[PMT NO]]&lt;&gt;"",PaymentSchedule[[#This Row],[BEGINNING BALANCE]]*(InterestRate/PaymentsPerYear),"")</f>
        <v/>
      </c>
      <c r="J36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0" s="36" t="str">
        <f ca="1">IF(PaymentSchedule[[#This Row],[PMT NO]]&lt;&gt;"",SUM(INDEX(PaymentSchedule[INTEREST],1,1):PaymentSchedule[[#This Row],[INTEREST]]),"")</f>
        <v/>
      </c>
    </row>
    <row r="361" spans="2:11">
      <c r="B361" s="24" t="str">
        <f>IF(LoanIsGood,IF(ROW()-ROW(PaymentSchedule[[#Headers],[PMT NO]])&gt;ScheduledNumberOfPayments,"",ROW()-ROW(PaymentSchedule[[#Headers],[PMT NO]])),"")</f>
        <v/>
      </c>
      <c r="C361" s="22" t="str">
        <f>IF(PaymentSchedule[[#This Row],[PMT NO]]&lt;&gt;"",EOMONTH(LoanStartDate,ROW(PaymentSchedule[[#This Row],[PMT NO]])-ROW(PaymentSchedule[[#Headers],[PMT NO]])-2)+DAY(LoanStartDate),"")</f>
        <v/>
      </c>
      <c r="D36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1" s="36" t="str">
        <f>IF(PaymentSchedule[[#This Row],[PMT NO]]&lt;&gt;"",ScheduledPayment,"")</f>
        <v/>
      </c>
      <c r="F36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1" s="36" t="str">
        <f>IF(PaymentSchedule[[#This Row],[PMT NO]]&lt;&gt;"",PaymentSchedule[[#This Row],[TOTAL PAYMENT]]-PaymentSchedule[[#This Row],[INTEREST]],"")</f>
        <v/>
      </c>
      <c r="I361" s="36" t="str">
        <f>IF(PaymentSchedule[[#This Row],[PMT NO]]&lt;&gt;"",PaymentSchedule[[#This Row],[BEGINNING BALANCE]]*(InterestRate/PaymentsPerYear),"")</f>
        <v/>
      </c>
      <c r="J36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1" s="36" t="str">
        <f ca="1">IF(PaymentSchedule[[#This Row],[PMT NO]]&lt;&gt;"",SUM(INDEX(PaymentSchedule[INTEREST],1,1):PaymentSchedule[[#This Row],[INTEREST]]),"")</f>
        <v/>
      </c>
    </row>
    <row r="362" spans="2:11">
      <c r="B362" s="24" t="str">
        <f>IF(LoanIsGood,IF(ROW()-ROW(PaymentSchedule[[#Headers],[PMT NO]])&gt;ScheduledNumberOfPayments,"",ROW()-ROW(PaymentSchedule[[#Headers],[PMT NO]])),"")</f>
        <v/>
      </c>
      <c r="C362" s="22" t="str">
        <f>IF(PaymentSchedule[[#This Row],[PMT NO]]&lt;&gt;"",EOMONTH(LoanStartDate,ROW(PaymentSchedule[[#This Row],[PMT NO]])-ROW(PaymentSchedule[[#Headers],[PMT NO]])-2)+DAY(LoanStartDate),"")</f>
        <v/>
      </c>
      <c r="D36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2" s="36" t="str">
        <f>IF(PaymentSchedule[[#This Row],[PMT NO]]&lt;&gt;"",ScheduledPayment,"")</f>
        <v/>
      </c>
      <c r="F36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2" s="36" t="str">
        <f>IF(PaymentSchedule[[#This Row],[PMT NO]]&lt;&gt;"",PaymentSchedule[[#This Row],[TOTAL PAYMENT]]-PaymentSchedule[[#This Row],[INTEREST]],"")</f>
        <v/>
      </c>
      <c r="I362" s="36" t="str">
        <f>IF(PaymentSchedule[[#This Row],[PMT NO]]&lt;&gt;"",PaymentSchedule[[#This Row],[BEGINNING BALANCE]]*(InterestRate/PaymentsPerYear),"")</f>
        <v/>
      </c>
      <c r="J36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2" s="36" t="str">
        <f ca="1">IF(PaymentSchedule[[#This Row],[PMT NO]]&lt;&gt;"",SUM(INDEX(PaymentSchedule[INTEREST],1,1):PaymentSchedule[[#This Row],[INTEREST]]),"")</f>
        <v/>
      </c>
    </row>
    <row r="363" spans="2:11">
      <c r="B363" s="24" t="str">
        <f>IF(LoanIsGood,IF(ROW()-ROW(PaymentSchedule[[#Headers],[PMT NO]])&gt;ScheduledNumberOfPayments,"",ROW()-ROW(PaymentSchedule[[#Headers],[PMT NO]])),"")</f>
        <v/>
      </c>
      <c r="C363" s="22" t="str">
        <f>IF(PaymentSchedule[[#This Row],[PMT NO]]&lt;&gt;"",EOMONTH(LoanStartDate,ROW(PaymentSchedule[[#This Row],[PMT NO]])-ROW(PaymentSchedule[[#Headers],[PMT NO]])-2)+DAY(LoanStartDate),"")</f>
        <v/>
      </c>
      <c r="D36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3" s="36" t="str">
        <f>IF(PaymentSchedule[[#This Row],[PMT NO]]&lt;&gt;"",ScheduledPayment,"")</f>
        <v/>
      </c>
      <c r="F36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3" s="36" t="str">
        <f>IF(PaymentSchedule[[#This Row],[PMT NO]]&lt;&gt;"",PaymentSchedule[[#This Row],[TOTAL PAYMENT]]-PaymentSchedule[[#This Row],[INTEREST]],"")</f>
        <v/>
      </c>
      <c r="I363" s="36" t="str">
        <f>IF(PaymentSchedule[[#This Row],[PMT NO]]&lt;&gt;"",PaymentSchedule[[#This Row],[BEGINNING BALANCE]]*(InterestRate/PaymentsPerYear),"")</f>
        <v/>
      </c>
      <c r="J36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3" s="36" t="str">
        <f ca="1">IF(PaymentSchedule[[#This Row],[PMT NO]]&lt;&gt;"",SUM(INDEX(PaymentSchedule[INTEREST],1,1):PaymentSchedule[[#This Row],[INTEREST]]),"")</f>
        <v/>
      </c>
    </row>
    <row r="364" spans="2:11">
      <c r="B364" s="24" t="str">
        <f>IF(LoanIsGood,IF(ROW()-ROW(PaymentSchedule[[#Headers],[PMT NO]])&gt;ScheduledNumberOfPayments,"",ROW()-ROW(PaymentSchedule[[#Headers],[PMT NO]])),"")</f>
        <v/>
      </c>
      <c r="C364" s="22" t="str">
        <f>IF(PaymentSchedule[[#This Row],[PMT NO]]&lt;&gt;"",EOMONTH(LoanStartDate,ROW(PaymentSchedule[[#This Row],[PMT NO]])-ROW(PaymentSchedule[[#Headers],[PMT NO]])-2)+DAY(LoanStartDate),"")</f>
        <v/>
      </c>
      <c r="D36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4" s="36" t="str">
        <f>IF(PaymentSchedule[[#This Row],[PMT NO]]&lt;&gt;"",ScheduledPayment,"")</f>
        <v/>
      </c>
      <c r="F36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4" s="36" t="str">
        <f>IF(PaymentSchedule[[#This Row],[PMT NO]]&lt;&gt;"",PaymentSchedule[[#This Row],[TOTAL PAYMENT]]-PaymentSchedule[[#This Row],[INTEREST]],"")</f>
        <v/>
      </c>
      <c r="I364" s="36" t="str">
        <f>IF(PaymentSchedule[[#This Row],[PMT NO]]&lt;&gt;"",PaymentSchedule[[#This Row],[BEGINNING BALANCE]]*(InterestRate/PaymentsPerYear),"")</f>
        <v/>
      </c>
      <c r="J36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4" s="36" t="str">
        <f ca="1">IF(PaymentSchedule[[#This Row],[PMT NO]]&lt;&gt;"",SUM(INDEX(PaymentSchedule[INTEREST],1,1):PaymentSchedule[[#This Row],[INTEREST]]),"")</f>
        <v/>
      </c>
    </row>
    <row r="365" spans="2:11">
      <c r="B365" s="24" t="str">
        <f>IF(LoanIsGood,IF(ROW()-ROW(PaymentSchedule[[#Headers],[PMT NO]])&gt;ScheduledNumberOfPayments,"",ROW()-ROW(PaymentSchedule[[#Headers],[PMT NO]])),"")</f>
        <v/>
      </c>
      <c r="C365" s="22" t="str">
        <f>IF(PaymentSchedule[[#This Row],[PMT NO]]&lt;&gt;"",EOMONTH(LoanStartDate,ROW(PaymentSchedule[[#This Row],[PMT NO]])-ROW(PaymentSchedule[[#Headers],[PMT NO]])-2)+DAY(LoanStartDate),"")</f>
        <v/>
      </c>
      <c r="D36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5" s="36" t="str">
        <f>IF(PaymentSchedule[[#This Row],[PMT NO]]&lt;&gt;"",ScheduledPayment,"")</f>
        <v/>
      </c>
      <c r="F36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5" s="36" t="str">
        <f>IF(PaymentSchedule[[#This Row],[PMT NO]]&lt;&gt;"",PaymentSchedule[[#This Row],[TOTAL PAYMENT]]-PaymentSchedule[[#This Row],[INTEREST]],"")</f>
        <v/>
      </c>
      <c r="I365" s="36" t="str">
        <f>IF(PaymentSchedule[[#This Row],[PMT NO]]&lt;&gt;"",PaymentSchedule[[#This Row],[BEGINNING BALANCE]]*(InterestRate/PaymentsPerYear),"")</f>
        <v/>
      </c>
      <c r="J36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5" s="36" t="str">
        <f ca="1">IF(PaymentSchedule[[#This Row],[PMT NO]]&lt;&gt;"",SUM(INDEX(PaymentSchedule[INTEREST],1,1):PaymentSchedule[[#This Row],[INTEREST]]),"")</f>
        <v/>
      </c>
    </row>
    <row r="366" spans="2:11">
      <c r="B366" s="24" t="str">
        <f>IF(LoanIsGood,IF(ROW()-ROW(PaymentSchedule[[#Headers],[PMT NO]])&gt;ScheduledNumberOfPayments,"",ROW()-ROW(PaymentSchedule[[#Headers],[PMT NO]])),"")</f>
        <v/>
      </c>
      <c r="C366" s="22" t="str">
        <f>IF(PaymentSchedule[[#This Row],[PMT NO]]&lt;&gt;"",EOMONTH(LoanStartDate,ROW(PaymentSchedule[[#This Row],[PMT NO]])-ROW(PaymentSchedule[[#Headers],[PMT NO]])-2)+DAY(LoanStartDate),"")</f>
        <v/>
      </c>
      <c r="D36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6" s="36" t="str">
        <f>IF(PaymentSchedule[[#This Row],[PMT NO]]&lt;&gt;"",ScheduledPayment,"")</f>
        <v/>
      </c>
      <c r="F36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6" s="36" t="str">
        <f>IF(PaymentSchedule[[#This Row],[PMT NO]]&lt;&gt;"",PaymentSchedule[[#This Row],[TOTAL PAYMENT]]-PaymentSchedule[[#This Row],[INTEREST]],"")</f>
        <v/>
      </c>
      <c r="I366" s="36" t="str">
        <f>IF(PaymentSchedule[[#This Row],[PMT NO]]&lt;&gt;"",PaymentSchedule[[#This Row],[BEGINNING BALANCE]]*(InterestRate/PaymentsPerYear),"")</f>
        <v/>
      </c>
      <c r="J36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6" s="36" t="str">
        <f ca="1">IF(PaymentSchedule[[#This Row],[PMT NO]]&lt;&gt;"",SUM(INDEX(PaymentSchedule[INTEREST],1,1):PaymentSchedule[[#This Row],[INTEREST]]),"")</f>
        <v/>
      </c>
    </row>
    <row r="367" spans="2:11">
      <c r="B367" s="24" t="str">
        <f>IF(LoanIsGood,IF(ROW()-ROW(PaymentSchedule[[#Headers],[PMT NO]])&gt;ScheduledNumberOfPayments,"",ROW()-ROW(PaymentSchedule[[#Headers],[PMT NO]])),"")</f>
        <v/>
      </c>
      <c r="C367" s="22" t="str">
        <f>IF(PaymentSchedule[[#This Row],[PMT NO]]&lt;&gt;"",EOMONTH(LoanStartDate,ROW(PaymentSchedule[[#This Row],[PMT NO]])-ROW(PaymentSchedule[[#Headers],[PMT NO]])-2)+DAY(LoanStartDate),"")</f>
        <v/>
      </c>
      <c r="D367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7" s="36" t="str">
        <f>IF(PaymentSchedule[[#This Row],[PMT NO]]&lt;&gt;"",ScheduledPayment,"")</f>
        <v/>
      </c>
      <c r="F367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7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7" s="36" t="str">
        <f>IF(PaymentSchedule[[#This Row],[PMT NO]]&lt;&gt;"",PaymentSchedule[[#This Row],[TOTAL PAYMENT]]-PaymentSchedule[[#This Row],[INTEREST]],"")</f>
        <v/>
      </c>
      <c r="I367" s="36" t="str">
        <f>IF(PaymentSchedule[[#This Row],[PMT NO]]&lt;&gt;"",PaymentSchedule[[#This Row],[BEGINNING BALANCE]]*(InterestRate/PaymentsPerYear),"")</f>
        <v/>
      </c>
      <c r="J367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7" s="36" t="str">
        <f ca="1">IF(PaymentSchedule[[#This Row],[PMT NO]]&lt;&gt;"",SUM(INDEX(PaymentSchedule[INTEREST],1,1):PaymentSchedule[[#This Row],[INTEREST]]),"")</f>
        <v/>
      </c>
    </row>
    <row r="368" spans="2:11">
      <c r="B368" s="24" t="str">
        <f>IF(LoanIsGood,IF(ROW()-ROW(PaymentSchedule[[#Headers],[PMT NO]])&gt;ScheduledNumberOfPayments,"",ROW()-ROW(PaymentSchedule[[#Headers],[PMT NO]])),"")</f>
        <v/>
      </c>
      <c r="C368" s="22" t="str">
        <f>IF(PaymentSchedule[[#This Row],[PMT NO]]&lt;&gt;"",EOMONTH(LoanStartDate,ROW(PaymentSchedule[[#This Row],[PMT NO]])-ROW(PaymentSchedule[[#Headers],[PMT NO]])-2)+DAY(LoanStartDate),"")</f>
        <v/>
      </c>
      <c r="D368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8" s="36" t="str">
        <f>IF(PaymentSchedule[[#This Row],[PMT NO]]&lt;&gt;"",ScheduledPayment,"")</f>
        <v/>
      </c>
      <c r="F368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8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8" s="36" t="str">
        <f>IF(PaymentSchedule[[#This Row],[PMT NO]]&lt;&gt;"",PaymentSchedule[[#This Row],[TOTAL PAYMENT]]-PaymentSchedule[[#This Row],[INTEREST]],"")</f>
        <v/>
      </c>
      <c r="I368" s="36" t="str">
        <f>IF(PaymentSchedule[[#This Row],[PMT NO]]&lt;&gt;"",PaymentSchedule[[#This Row],[BEGINNING BALANCE]]*(InterestRate/PaymentsPerYear),"")</f>
        <v/>
      </c>
      <c r="J368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8" s="36" t="str">
        <f ca="1">IF(PaymentSchedule[[#This Row],[PMT NO]]&lt;&gt;"",SUM(INDEX(PaymentSchedule[INTEREST],1,1):PaymentSchedule[[#This Row],[INTEREST]]),"")</f>
        <v/>
      </c>
    </row>
    <row r="369" spans="2:11">
      <c r="B369" s="24" t="str">
        <f>IF(LoanIsGood,IF(ROW()-ROW(PaymentSchedule[[#Headers],[PMT NO]])&gt;ScheduledNumberOfPayments,"",ROW()-ROW(PaymentSchedule[[#Headers],[PMT NO]])),"")</f>
        <v/>
      </c>
      <c r="C369" s="22" t="str">
        <f>IF(PaymentSchedule[[#This Row],[PMT NO]]&lt;&gt;"",EOMONTH(LoanStartDate,ROW(PaymentSchedule[[#This Row],[PMT NO]])-ROW(PaymentSchedule[[#Headers],[PMT NO]])-2)+DAY(LoanStartDate),"")</f>
        <v/>
      </c>
      <c r="D369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69" s="36" t="str">
        <f>IF(PaymentSchedule[[#This Row],[PMT NO]]&lt;&gt;"",ScheduledPayment,"")</f>
        <v/>
      </c>
      <c r="F369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69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69" s="36" t="str">
        <f>IF(PaymentSchedule[[#This Row],[PMT NO]]&lt;&gt;"",PaymentSchedule[[#This Row],[TOTAL PAYMENT]]-PaymentSchedule[[#This Row],[INTEREST]],"")</f>
        <v/>
      </c>
      <c r="I369" s="36" t="str">
        <f>IF(PaymentSchedule[[#This Row],[PMT NO]]&lt;&gt;"",PaymentSchedule[[#This Row],[BEGINNING BALANCE]]*(InterestRate/PaymentsPerYear),"")</f>
        <v/>
      </c>
      <c r="J369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69" s="36" t="str">
        <f ca="1">IF(PaymentSchedule[[#This Row],[PMT NO]]&lt;&gt;"",SUM(INDEX(PaymentSchedule[INTEREST],1,1):PaymentSchedule[[#This Row],[INTEREST]]),"")</f>
        <v/>
      </c>
    </row>
    <row r="370" spans="2:11">
      <c r="B370" s="24" t="str">
        <f>IF(LoanIsGood,IF(ROW()-ROW(PaymentSchedule[[#Headers],[PMT NO]])&gt;ScheduledNumberOfPayments,"",ROW()-ROW(PaymentSchedule[[#Headers],[PMT NO]])),"")</f>
        <v/>
      </c>
      <c r="C370" s="22" t="str">
        <f>IF(PaymentSchedule[[#This Row],[PMT NO]]&lt;&gt;"",EOMONTH(LoanStartDate,ROW(PaymentSchedule[[#This Row],[PMT NO]])-ROW(PaymentSchedule[[#Headers],[PMT NO]])-2)+DAY(LoanStartDate),"")</f>
        <v/>
      </c>
      <c r="D370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0" s="36" t="str">
        <f>IF(PaymentSchedule[[#This Row],[PMT NO]]&lt;&gt;"",ScheduledPayment,"")</f>
        <v/>
      </c>
      <c r="F370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0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0" s="36" t="str">
        <f>IF(PaymentSchedule[[#This Row],[PMT NO]]&lt;&gt;"",PaymentSchedule[[#This Row],[TOTAL PAYMENT]]-PaymentSchedule[[#This Row],[INTEREST]],"")</f>
        <v/>
      </c>
      <c r="I370" s="36" t="str">
        <f>IF(PaymentSchedule[[#This Row],[PMT NO]]&lt;&gt;"",PaymentSchedule[[#This Row],[BEGINNING BALANCE]]*(InterestRate/PaymentsPerYear),"")</f>
        <v/>
      </c>
      <c r="J370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0" s="36" t="str">
        <f ca="1">IF(PaymentSchedule[[#This Row],[PMT NO]]&lt;&gt;"",SUM(INDEX(PaymentSchedule[INTEREST],1,1):PaymentSchedule[[#This Row],[INTEREST]]),"")</f>
        <v/>
      </c>
    </row>
    <row r="371" spans="2:11">
      <c r="B371" s="24" t="str">
        <f>IF(LoanIsGood,IF(ROW()-ROW(PaymentSchedule[[#Headers],[PMT NO]])&gt;ScheduledNumberOfPayments,"",ROW()-ROW(PaymentSchedule[[#Headers],[PMT NO]])),"")</f>
        <v/>
      </c>
      <c r="C371" s="22" t="str">
        <f>IF(PaymentSchedule[[#This Row],[PMT NO]]&lt;&gt;"",EOMONTH(LoanStartDate,ROW(PaymentSchedule[[#This Row],[PMT NO]])-ROW(PaymentSchedule[[#Headers],[PMT NO]])-2)+DAY(LoanStartDate),"")</f>
        <v/>
      </c>
      <c r="D371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1" s="36" t="str">
        <f>IF(PaymentSchedule[[#This Row],[PMT NO]]&lt;&gt;"",ScheduledPayment,"")</f>
        <v/>
      </c>
      <c r="F371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1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1" s="36" t="str">
        <f>IF(PaymentSchedule[[#This Row],[PMT NO]]&lt;&gt;"",PaymentSchedule[[#This Row],[TOTAL PAYMENT]]-PaymentSchedule[[#This Row],[INTEREST]],"")</f>
        <v/>
      </c>
      <c r="I371" s="36" t="str">
        <f>IF(PaymentSchedule[[#This Row],[PMT NO]]&lt;&gt;"",PaymentSchedule[[#This Row],[BEGINNING BALANCE]]*(InterestRate/PaymentsPerYear),"")</f>
        <v/>
      </c>
      <c r="J371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1" s="36" t="str">
        <f ca="1">IF(PaymentSchedule[[#This Row],[PMT NO]]&lt;&gt;"",SUM(INDEX(PaymentSchedule[INTEREST],1,1):PaymentSchedule[[#This Row],[INTEREST]]),"")</f>
        <v/>
      </c>
    </row>
    <row r="372" spans="2:11">
      <c r="B372" s="24" t="str">
        <f>IF(LoanIsGood,IF(ROW()-ROW(PaymentSchedule[[#Headers],[PMT NO]])&gt;ScheduledNumberOfPayments,"",ROW()-ROW(PaymentSchedule[[#Headers],[PMT NO]])),"")</f>
        <v/>
      </c>
      <c r="C372" s="22" t="str">
        <f>IF(PaymentSchedule[[#This Row],[PMT NO]]&lt;&gt;"",EOMONTH(LoanStartDate,ROW(PaymentSchedule[[#This Row],[PMT NO]])-ROW(PaymentSchedule[[#Headers],[PMT NO]])-2)+DAY(LoanStartDate),"")</f>
        <v/>
      </c>
      <c r="D372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2" s="36" t="str">
        <f>IF(PaymentSchedule[[#This Row],[PMT NO]]&lt;&gt;"",ScheduledPayment,"")</f>
        <v/>
      </c>
      <c r="F372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2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2" s="36" t="str">
        <f>IF(PaymentSchedule[[#This Row],[PMT NO]]&lt;&gt;"",PaymentSchedule[[#This Row],[TOTAL PAYMENT]]-PaymentSchedule[[#This Row],[INTEREST]],"")</f>
        <v/>
      </c>
      <c r="I372" s="36" t="str">
        <f>IF(PaymentSchedule[[#This Row],[PMT NO]]&lt;&gt;"",PaymentSchedule[[#This Row],[BEGINNING BALANCE]]*(InterestRate/PaymentsPerYear),"")</f>
        <v/>
      </c>
      <c r="J372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2" s="36" t="str">
        <f ca="1">IF(PaymentSchedule[[#This Row],[PMT NO]]&lt;&gt;"",SUM(INDEX(PaymentSchedule[INTEREST],1,1):PaymentSchedule[[#This Row],[INTEREST]]),"")</f>
        <v/>
      </c>
    </row>
    <row r="373" spans="2:11">
      <c r="B373" s="24" t="str">
        <f>IF(LoanIsGood,IF(ROW()-ROW(PaymentSchedule[[#Headers],[PMT NO]])&gt;ScheduledNumberOfPayments,"",ROW()-ROW(PaymentSchedule[[#Headers],[PMT NO]])),"")</f>
        <v/>
      </c>
      <c r="C373" s="22" t="str">
        <f>IF(PaymentSchedule[[#This Row],[PMT NO]]&lt;&gt;"",EOMONTH(LoanStartDate,ROW(PaymentSchedule[[#This Row],[PMT NO]])-ROW(PaymentSchedule[[#Headers],[PMT NO]])-2)+DAY(LoanStartDate),"")</f>
        <v/>
      </c>
      <c r="D373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3" s="36" t="str">
        <f>IF(PaymentSchedule[[#This Row],[PMT NO]]&lt;&gt;"",ScheduledPayment,"")</f>
        <v/>
      </c>
      <c r="F373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3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3" s="36" t="str">
        <f>IF(PaymentSchedule[[#This Row],[PMT NO]]&lt;&gt;"",PaymentSchedule[[#This Row],[TOTAL PAYMENT]]-PaymentSchedule[[#This Row],[INTEREST]],"")</f>
        <v/>
      </c>
      <c r="I373" s="36" t="str">
        <f>IF(PaymentSchedule[[#This Row],[PMT NO]]&lt;&gt;"",PaymentSchedule[[#This Row],[BEGINNING BALANCE]]*(InterestRate/PaymentsPerYear),"")</f>
        <v/>
      </c>
      <c r="J373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3" s="36" t="str">
        <f ca="1">IF(PaymentSchedule[[#This Row],[PMT NO]]&lt;&gt;"",SUM(INDEX(PaymentSchedule[INTEREST],1,1):PaymentSchedule[[#This Row],[INTEREST]]),"")</f>
        <v/>
      </c>
    </row>
    <row r="374" spans="2:11">
      <c r="B374" s="24" t="str">
        <f>IF(LoanIsGood,IF(ROW()-ROW(PaymentSchedule[[#Headers],[PMT NO]])&gt;ScheduledNumberOfPayments,"",ROW()-ROW(PaymentSchedule[[#Headers],[PMT NO]])),"")</f>
        <v/>
      </c>
      <c r="C374" s="22" t="str">
        <f>IF(PaymentSchedule[[#This Row],[PMT NO]]&lt;&gt;"",EOMONTH(LoanStartDate,ROW(PaymentSchedule[[#This Row],[PMT NO]])-ROW(PaymentSchedule[[#Headers],[PMT NO]])-2)+DAY(LoanStartDate),"")</f>
        <v/>
      </c>
      <c r="D374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4" s="36" t="str">
        <f>IF(PaymentSchedule[[#This Row],[PMT NO]]&lt;&gt;"",ScheduledPayment,"")</f>
        <v/>
      </c>
      <c r="F374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4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4" s="36" t="str">
        <f>IF(PaymentSchedule[[#This Row],[PMT NO]]&lt;&gt;"",PaymentSchedule[[#This Row],[TOTAL PAYMENT]]-PaymentSchedule[[#This Row],[INTEREST]],"")</f>
        <v/>
      </c>
      <c r="I374" s="36" t="str">
        <f>IF(PaymentSchedule[[#This Row],[PMT NO]]&lt;&gt;"",PaymentSchedule[[#This Row],[BEGINNING BALANCE]]*(InterestRate/PaymentsPerYear),"")</f>
        <v/>
      </c>
      <c r="J374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4" s="36" t="str">
        <f ca="1">IF(PaymentSchedule[[#This Row],[PMT NO]]&lt;&gt;"",SUM(INDEX(PaymentSchedule[INTEREST],1,1):PaymentSchedule[[#This Row],[INTEREST]]),"")</f>
        <v/>
      </c>
    </row>
    <row r="375" spans="2:11">
      <c r="B375" s="24" t="str">
        <f>IF(LoanIsGood,IF(ROW()-ROW(PaymentSchedule[[#Headers],[PMT NO]])&gt;ScheduledNumberOfPayments,"",ROW()-ROW(PaymentSchedule[[#Headers],[PMT NO]])),"")</f>
        <v/>
      </c>
      <c r="C375" s="22" t="str">
        <f>IF(PaymentSchedule[[#This Row],[PMT NO]]&lt;&gt;"",EOMONTH(LoanStartDate,ROW(PaymentSchedule[[#This Row],[PMT NO]])-ROW(PaymentSchedule[[#Headers],[PMT NO]])-2)+DAY(LoanStartDate),"")</f>
        <v/>
      </c>
      <c r="D375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5" s="36" t="str">
        <f>IF(PaymentSchedule[[#This Row],[PMT NO]]&lt;&gt;"",ScheduledPayment,"")</f>
        <v/>
      </c>
      <c r="F375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5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5" s="36" t="str">
        <f>IF(PaymentSchedule[[#This Row],[PMT NO]]&lt;&gt;"",PaymentSchedule[[#This Row],[TOTAL PAYMENT]]-PaymentSchedule[[#This Row],[INTEREST]],"")</f>
        <v/>
      </c>
      <c r="I375" s="36" t="str">
        <f>IF(PaymentSchedule[[#This Row],[PMT NO]]&lt;&gt;"",PaymentSchedule[[#This Row],[BEGINNING BALANCE]]*(InterestRate/PaymentsPerYear),"")</f>
        <v/>
      </c>
      <c r="J375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5" s="36" t="str">
        <f ca="1">IF(PaymentSchedule[[#This Row],[PMT NO]]&lt;&gt;"",SUM(INDEX(PaymentSchedule[INTEREST],1,1):PaymentSchedule[[#This Row],[INTEREST]]),"")</f>
        <v/>
      </c>
    </row>
    <row r="376" spans="2:11">
      <c r="B376" s="24" t="str">
        <f>IF(LoanIsGood,IF(ROW()-ROW(PaymentSchedule[[#Headers],[PMT NO]])&gt;ScheduledNumberOfPayments,"",ROW()-ROW(PaymentSchedule[[#Headers],[PMT NO]])),"")</f>
        <v/>
      </c>
      <c r="C376" s="22" t="str">
        <f>IF(PaymentSchedule[[#This Row],[PMT NO]]&lt;&gt;"",EOMONTH(LoanStartDate,ROW(PaymentSchedule[[#This Row],[PMT NO]])-ROW(PaymentSchedule[[#Headers],[PMT NO]])-2)+DAY(LoanStartDate),"")</f>
        <v/>
      </c>
      <c r="D376" s="36" t="str">
        <f>IF(PaymentSchedule[[#This Row],[PMT NO]]&lt;&gt;"",IF(ROW()-ROW(PaymentSchedule[[#Headers],[BEGINNING BALANCE]])=1,LoanAmount,INDEX(PaymentSchedule[ENDING BALANCE],ROW()-ROW(PaymentSchedule[[#Headers],[BEGINNING BALANCE]])-1)),"")</f>
        <v/>
      </c>
      <c r="E376" s="36" t="str">
        <f>IF(PaymentSchedule[[#This Row],[PMT NO]]&lt;&gt;"",ScheduledPayment,"")</f>
        <v/>
      </c>
      <c r="F376" s="36" t="str">
        <f>IF(PaymentSchedule[[#This Row],[PMT NO]]&lt;&gt;"",IF(PaymentSchedule[[#This Row],[SCHEDULED PAYMENT]]+ExtraPayments&lt;PaymentSchedule[[#This Row],[BEGINNING BALANCE]],ExtraPayments,IF(PaymentSchedule[[#This Row],[BEGINNING BALANCE]]-PaymentSchedule[[#This Row],[SCHEDULED PAYMENT]]&gt;0,PaymentSchedule[[#This Row],[BEGINNING BALANCE]]-PaymentSchedule[[#This Row],[SCHEDULED PAYMENT]],0)),"")</f>
        <v/>
      </c>
      <c r="G376" s="36" t="str">
        <f>IF(PaymentSchedule[[#This Row],[PMT NO]]&lt;&gt;"",IF(PaymentSchedule[[#This Row],[SCHEDULED PAYMENT]]+PaymentSchedule[[#This Row],[EXTRA PAYMENT]]&lt;=PaymentSchedule[[#This Row],[BEGINNING BALANCE]],PaymentSchedule[[#This Row],[SCHEDULED PAYMENT]]+PaymentSchedule[[#This Row],[EXTRA PAYMENT]],PaymentSchedule[[#This Row],[BEGINNING BALANCE]]),"")</f>
        <v/>
      </c>
      <c r="H376" s="36" t="str">
        <f>IF(PaymentSchedule[[#This Row],[PMT NO]]&lt;&gt;"",PaymentSchedule[[#This Row],[TOTAL PAYMENT]]-PaymentSchedule[[#This Row],[INTEREST]],"")</f>
        <v/>
      </c>
      <c r="I376" s="36" t="str">
        <f>IF(PaymentSchedule[[#This Row],[PMT NO]]&lt;&gt;"",PaymentSchedule[[#This Row],[BEGINNING BALANCE]]*(InterestRate/PaymentsPerYear),"")</f>
        <v/>
      </c>
      <c r="J376" s="36" t="str">
        <f>IF(PaymentSchedule[[#This Row],[PMT NO]]&lt;&gt;"",IF(PaymentSchedule[[#This Row],[SCHEDULED PAYMENT]]+PaymentSchedule[[#This Row],[EXTRA PAYMENT]]&lt;=PaymentSchedule[[#This Row],[BEGINNING BALANCE]],PaymentSchedule[[#This Row],[BEGINNING BALANCE]]-PaymentSchedule[[#This Row],[PRINCIPAL]],0),"")</f>
        <v/>
      </c>
      <c r="K376" s="36" t="str">
        <f ca="1">IF(PaymentSchedule[[#This Row],[PMT NO]]&lt;&gt;"",SUM(INDEX(PaymentSchedule[INTEREST],1,1):PaymentSchedule[[#This Row],[INTEREST]]),"")</f>
        <v/>
      </c>
    </row>
  </sheetData>
  <mergeCells count="13">
    <mergeCell ref="F2:I2"/>
    <mergeCell ref="C8:D8"/>
    <mergeCell ref="G8:H8"/>
    <mergeCell ref="G9:H9"/>
    <mergeCell ref="C10:D10"/>
    <mergeCell ref="G10:H10"/>
    <mergeCell ref="C11:D11"/>
    <mergeCell ref="G11:H11"/>
    <mergeCell ref="C12:D12"/>
    <mergeCell ref="G12:H12"/>
    <mergeCell ref="G13:H13"/>
    <mergeCell ref="C14:D14"/>
    <mergeCell ref="H14:I14"/>
  </mergeCells>
  <conditionalFormatting sqref="B17:K376">
    <cfRule type="expression" dxfId="0" priority="1">
      <formula>($B17="")+(($D17=0)*($F17=0))</formula>
    </cfRule>
  </conditionalFormatting>
  <dataValidations count="26">
    <dataValidation allowBlank="1" showInputMessage="1" showErrorMessage="1" prompt="This workbook produces a loan amortization schedule that calculates total interest and total payments &amp; includes the option for extra payments" sqref="A6"/>
    <dataValidation allowBlank="1" showInputMessage="1" showErrorMessage="1" prompt="Automatically updated scheduled payment amount" sqref="I8"/>
    <dataValidation allowBlank="1" showInputMessage="1" showErrorMessage="1" prompt="Scheduled payment is automatically updated in this column" sqref="E16"/>
    <dataValidation allowBlank="1" showInputMessage="1" showErrorMessage="1" prompt="Worksheet title is in this cell. Enter loan values in cells E3 to E7 &amp; extra payments in cell E9, loan summary in column I &amp; Payment Schedule table will automatically update" sqref="B6"/>
    <dataValidation allowBlank="1" showInputMessage="1" showErrorMessage="1" prompt="Enter loan values in cells E3 to E7 and E9. Description of each loan value is in column C. Payment Schedule table starting in cell B11 will automatically update" sqref="C7"/>
    <dataValidation allowBlank="1" showInputMessage="1" showErrorMessage="1" prompt="Enter Loan Amount in this cell" sqref="E8"/>
    <dataValidation allowBlank="1" showInputMessage="1" showErrorMessage="1" prompt="Loan Summary fields from I3 to I7 are automatically adjusted based on the values entered. Enter the Lender's name in I9" sqref="G7"/>
    <dataValidation allowBlank="1" showInputMessage="1" showErrorMessage="1" prompt="Enter interest rate to be paid annually in this cell" sqref="E9"/>
    <dataValidation allowBlank="1" showInputMessage="1" showErrorMessage="1" prompt="Automatically updated scheduled number of payments" sqref="I9"/>
    <dataValidation allowBlank="1" showInputMessage="1" showErrorMessage="1" prompt="Enter loan period in years in this cell" sqref="E10"/>
    <dataValidation allowBlank="1" showInputMessage="1" showErrorMessage="1" prompt="Automatically updated actual number of payments" sqref="I10"/>
    <dataValidation allowBlank="1" showInputMessage="1" showErrorMessage="1" prompt="Enter the number of payments to be made in a year in this cell" sqref="E11"/>
    <dataValidation allowBlank="1" showInputMessage="1" showErrorMessage="1" prompt="Enter the start date of loan in this cell" sqref="E12"/>
    <dataValidation allowBlank="1" showInputMessage="1" showErrorMessage="1" prompt="Automatically calculated total interest" sqref="I13"/>
    <dataValidation allowBlank="1" showInputMessage="1" showErrorMessage="1" prompt="Payment number is automatically updated in this column" sqref="B16"/>
    <dataValidation allowBlank="1" showInputMessage="1" showErrorMessage="1" prompt="Enter the amount of extra payment in this cell" sqref="E14"/>
    <dataValidation allowBlank="1" showInputMessage="1" showErrorMessage="1" prompt="Enter the name of the lender in this cell" sqref="H14:I14"/>
    <dataValidation allowBlank="1" showInputMessage="1" showErrorMessage="1" prompt="Payment date is automatically updated in this column" sqref="C16"/>
    <dataValidation allowBlank="1" showInputMessage="1" showErrorMessage="1" prompt="Beginning balance is automatically updated in this column" sqref="D16"/>
    <dataValidation allowBlank="1" showInputMessage="1" showErrorMessage="1" prompt="Extra payment is automatically updated in this column" sqref="F16"/>
    <dataValidation allowBlank="1" showInputMessage="1" showErrorMessage="1" prompt="Total payment is automatically updated in this column" sqref="G16"/>
    <dataValidation allowBlank="1" showInputMessage="1" showErrorMessage="1" prompt="Principal is automatically updated in this column" sqref="H16"/>
    <dataValidation allowBlank="1" showInputMessage="1" showErrorMessage="1" prompt="Interest is automatically updated in this column" sqref="I16"/>
    <dataValidation allowBlank="1" showInputMessage="1" showErrorMessage="1" prompt="Ending balance is automatically updated in this column" sqref="J16"/>
    <dataValidation allowBlank="1" showInputMessage="1" showErrorMessage="1" prompt="Cumulative interest is automatically updated in this column" sqref="K16"/>
    <dataValidation allowBlank="1" showInputMessage="1" showErrorMessage="1" prompt="Automatically updated total early payments" sqref="I11:I12"/>
  </dataValidations>
  <hyperlinks>
    <hyperlink ref="D9" r:id="rId2" display="* SEE CURRENT *"/>
  </hyperlinks>
  <printOptions horizontalCentered="1"/>
  <pageMargins left="0.4" right="0.4" top="0.4" bottom="0.5" header="0.3" footer="0.3"/>
  <pageSetup paperSize="1" scale="63" fitToHeight="0" orientation="landscape"/>
  <headerFooter differentFirst="1">
    <oddFooter>&amp;CPage &amp;P of &amp;N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MortgageCalculator.org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Excel Amortization Schedule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Excel Mortgage Calculator With Extra Payments</dc:title>
  <dc:subject>Calculate mortgage payments quickly and easily. Includes extra payments option.</dc:subject>
  <dc:creator>MortgageCalculator.org</dc:creator>
  <cp:keywords>mortgage; home loans; amortization</cp:keywords>
  <dc:description>web-ready Excel template to calculate montly mortgage payments with amortization schedule and extra payments.</dc:description>
  <cp:lastModifiedBy>Production</cp:lastModifiedBy>
  <cp:revision>1</cp:revision>
  <dcterms:created xsi:type="dcterms:W3CDTF">2016-12-02T10:43:00Z</dcterms:created>
  <cp:lastPrinted>2021-01-01T22:55:00Z</cp:lastPrinted>
  <dcterms:modified xsi:type="dcterms:W3CDTF">2022-05-19T03:25:20Z</dcterms:modified>
  <cp:category>mortgage;home loans;amortization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AC268DE35DE84B91ABB7D8DAA297679B</vt:lpwstr>
  </property>
  <property fmtid="{D5CDD505-2E9C-101B-9397-08002B2CF9AE}" pid="3" name="KSOProductBuildVer">
    <vt:lpwstr>1033-11.2.0.11130</vt:lpwstr>
  </property>
</Properties>
</file>